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890"/>
  </bookViews>
  <sheets>
    <sheet name="1|Receipts &amp; Payments" sheetId="1" r:id="rId1"/>
    <sheet name="2|Assets &amp; Liabilities" sheetId="4" r:id="rId2"/>
    <sheet name="3|Cash flow statement" sheetId="2" r:id="rId3"/>
    <sheet name="4|Notes" sheetId="5" r:id="rId4"/>
    <sheet name="5|Summary Combined Budget-Act" sheetId="6" r:id="rId5"/>
    <sheet name="6|Other Important Disclosures" sheetId="7" state="hidden" r:id="rId6"/>
    <sheet name="7|Annexures" sheetId="8" state="hidden" r:id="rId7"/>
  </sheets>
  <definedNames>
    <definedName name="_Toc358752224" localSheetId="3">'4|Notes'!#REF!</definedName>
  </definedNames>
  <calcPr calcId="145621"/>
</workbook>
</file>

<file path=xl/calcChain.xml><?xml version="1.0" encoding="utf-8"?>
<calcChain xmlns="http://schemas.openxmlformats.org/spreadsheetml/2006/main">
  <c r="I42" i="2" l="1"/>
  <c r="D38" i="2"/>
  <c r="G39" i="7" l="1"/>
  <c r="F39" i="7"/>
  <c r="E39" i="7"/>
  <c r="D39" i="7"/>
  <c r="C39" i="7"/>
  <c r="G26" i="7"/>
  <c r="F26" i="7"/>
  <c r="E26" i="7"/>
  <c r="D26" i="7"/>
  <c r="C26" i="7"/>
  <c r="G13" i="7"/>
  <c r="F13" i="7"/>
  <c r="E13" i="7"/>
  <c r="D13" i="7"/>
  <c r="C13" i="7"/>
  <c r="I23" i="6"/>
  <c r="H23" i="6"/>
  <c r="E23" i="6"/>
  <c r="I22" i="6"/>
  <c r="H22" i="6"/>
  <c r="E22" i="6"/>
  <c r="I21" i="6"/>
  <c r="H21" i="6"/>
  <c r="E21" i="6"/>
  <c r="I20" i="6"/>
  <c r="H20" i="6"/>
  <c r="E20" i="6"/>
  <c r="I19" i="6"/>
  <c r="H19" i="6"/>
  <c r="E19" i="6"/>
  <c r="I18" i="6"/>
  <c r="G24" i="6"/>
  <c r="F24" i="6"/>
  <c r="E18" i="6"/>
  <c r="D24" i="6"/>
  <c r="C24" i="6"/>
  <c r="I14" i="6"/>
  <c r="H14" i="6"/>
  <c r="E14" i="6"/>
  <c r="I13" i="6"/>
  <c r="H13" i="6"/>
  <c r="E13" i="6"/>
  <c r="I12" i="6"/>
  <c r="H12" i="6"/>
  <c r="E12" i="6"/>
  <c r="I11" i="6"/>
  <c r="H11" i="6"/>
  <c r="G15" i="6"/>
  <c r="F15" i="6"/>
  <c r="E11" i="6"/>
  <c r="C15" i="6"/>
  <c r="G278" i="5"/>
  <c r="E278" i="5"/>
  <c r="C278" i="5"/>
  <c r="F271" i="5"/>
  <c r="F272" i="5"/>
  <c r="F273" i="5"/>
  <c r="F274" i="5"/>
  <c r="F275" i="5"/>
  <c r="F276" i="5"/>
  <c r="F270" i="5"/>
  <c r="F278" i="5" l="1"/>
  <c r="H15" i="6"/>
  <c r="E24" i="6"/>
  <c r="I24" i="6"/>
  <c r="E15" i="6"/>
  <c r="I15" i="6"/>
  <c r="H18" i="6"/>
  <c r="H24" i="6" s="1"/>
  <c r="D15" i="6"/>
  <c r="G186" i="5" l="1"/>
  <c r="G185" i="5"/>
  <c r="G184" i="5"/>
  <c r="G168" i="5" l="1"/>
  <c r="G169" i="5"/>
  <c r="G173" i="5"/>
  <c r="G172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40" i="5"/>
  <c r="D132" i="5" l="1"/>
  <c r="E132" i="5"/>
  <c r="F132" i="5"/>
  <c r="H132" i="5"/>
  <c r="C132" i="5"/>
  <c r="G130" i="5"/>
  <c r="G129" i="5"/>
  <c r="G128" i="5"/>
  <c r="D119" i="5"/>
  <c r="E119" i="5"/>
  <c r="F119" i="5"/>
  <c r="H119" i="5"/>
  <c r="C119" i="5"/>
  <c r="G109" i="5"/>
  <c r="G87" i="5"/>
  <c r="G132" i="5" l="1"/>
  <c r="E42" i="5"/>
  <c r="G291" i="5" l="1"/>
  <c r="C159" i="5"/>
  <c r="D28" i="2" s="1"/>
  <c r="D30" i="2" s="1"/>
  <c r="D23" i="1" l="1"/>
  <c r="G69" i="5" l="1"/>
  <c r="G70" i="5"/>
  <c r="G71" i="5"/>
  <c r="G72" i="5"/>
  <c r="G73" i="5"/>
  <c r="G103" i="5"/>
  <c r="G104" i="5"/>
  <c r="G105" i="5"/>
  <c r="G106" i="5"/>
  <c r="G107" i="5"/>
  <c r="G108" i="5"/>
  <c r="G110" i="5"/>
  <c r="G111" i="5"/>
  <c r="G112" i="5"/>
  <c r="G113" i="5"/>
  <c r="G114" i="5"/>
  <c r="G115" i="5"/>
  <c r="G116" i="5"/>
  <c r="G117" i="5"/>
  <c r="G102" i="5"/>
  <c r="G119" i="5" l="1"/>
  <c r="J62" i="5"/>
  <c r="I60" i="5"/>
  <c r="I56" i="5"/>
  <c r="H62" i="5"/>
  <c r="G13" i="1" s="1"/>
  <c r="G62" i="5"/>
  <c r="F13" i="1" s="1"/>
  <c r="F62" i="5"/>
  <c r="E13" i="1" s="1"/>
  <c r="E62" i="5"/>
  <c r="D13" i="1" s="1"/>
  <c r="D62" i="5"/>
  <c r="C62" i="5"/>
  <c r="I40" i="5"/>
  <c r="I36" i="5"/>
  <c r="I32" i="5"/>
  <c r="J42" i="5"/>
  <c r="H42" i="5"/>
  <c r="G12" i="1" s="1"/>
  <c r="G42" i="5"/>
  <c r="F12" i="1" s="1"/>
  <c r="F42" i="5"/>
  <c r="E12" i="1" s="1"/>
  <c r="D12" i="2"/>
  <c r="D42" i="5"/>
  <c r="C42" i="5"/>
  <c r="F12" i="2" l="1"/>
  <c r="I12" i="2"/>
  <c r="I12" i="1"/>
  <c r="I13" i="1"/>
  <c r="I33" i="2"/>
  <c r="E12" i="2"/>
  <c r="G12" i="2"/>
  <c r="F33" i="2"/>
  <c r="D12" i="1"/>
  <c r="G33" i="2"/>
  <c r="E33" i="2"/>
  <c r="D33" i="2"/>
  <c r="I62" i="5"/>
  <c r="I42" i="5"/>
  <c r="H33" i="2" l="1"/>
  <c r="E18" i="2"/>
  <c r="F22" i="1"/>
  <c r="G18" i="2"/>
  <c r="E17" i="2"/>
  <c r="F17" i="2"/>
  <c r="G21" i="1"/>
  <c r="D21" i="1"/>
  <c r="D18" i="2"/>
  <c r="E77" i="5"/>
  <c r="H12" i="2"/>
  <c r="H12" i="1"/>
  <c r="H13" i="1"/>
  <c r="G17" i="2" l="1"/>
  <c r="I18" i="2"/>
  <c r="I22" i="1"/>
  <c r="D22" i="1"/>
  <c r="E21" i="1"/>
  <c r="I17" i="2"/>
  <c r="I21" i="1"/>
  <c r="G22" i="1"/>
  <c r="E22" i="1"/>
  <c r="D17" i="2"/>
  <c r="F18" i="2"/>
  <c r="H18" i="2" s="1"/>
  <c r="F21" i="1"/>
  <c r="H96" i="5"/>
  <c r="F96" i="5"/>
  <c r="E96" i="5"/>
  <c r="D96" i="5"/>
  <c r="C96" i="5"/>
  <c r="G94" i="5"/>
  <c r="G93" i="5"/>
  <c r="G92" i="5"/>
  <c r="G91" i="5"/>
  <c r="G90" i="5"/>
  <c r="G89" i="5"/>
  <c r="G88" i="5"/>
  <c r="G86" i="5"/>
  <c r="G85" i="5"/>
  <c r="G75" i="5"/>
  <c r="G74" i="5"/>
  <c r="G68" i="5"/>
  <c r="H77" i="5"/>
  <c r="F77" i="5"/>
  <c r="D77" i="5"/>
  <c r="C77" i="5"/>
  <c r="H17" i="2" l="1"/>
  <c r="I20" i="1"/>
  <c r="I16" i="2"/>
  <c r="I14" i="1"/>
  <c r="I13" i="2"/>
  <c r="E13" i="2"/>
  <c r="E14" i="1"/>
  <c r="D16" i="2"/>
  <c r="D20" i="1"/>
  <c r="E20" i="1"/>
  <c r="E16" i="2"/>
  <c r="D14" i="1"/>
  <c r="D13" i="2"/>
  <c r="G96" i="5"/>
  <c r="G16" i="2"/>
  <c r="G20" i="1"/>
  <c r="F20" i="1"/>
  <c r="F16" i="2"/>
  <c r="F13" i="2"/>
  <c r="F14" i="1"/>
  <c r="G77" i="5"/>
  <c r="G14" i="1"/>
  <c r="G13" i="2"/>
  <c r="H17" i="5"/>
  <c r="F17" i="5"/>
  <c r="E17" i="5"/>
  <c r="D17" i="5"/>
  <c r="E11" i="1" s="1"/>
  <c r="C17" i="5"/>
  <c r="G15" i="5"/>
  <c r="G13" i="5"/>
  <c r="G10" i="5"/>
  <c r="I11" i="1" l="1"/>
  <c r="I11" i="2"/>
  <c r="H13" i="2"/>
  <c r="F11" i="1"/>
  <c r="F11" i="2"/>
  <c r="G11" i="1"/>
  <c r="G11" i="2"/>
  <c r="D11" i="2"/>
  <c r="D11" i="1"/>
  <c r="E11" i="2"/>
  <c r="H16" i="2"/>
  <c r="H14" i="1"/>
  <c r="G17" i="5"/>
  <c r="H11" i="2" l="1"/>
  <c r="H11" i="1"/>
  <c r="H25" i="4"/>
  <c r="G261" i="5"/>
  <c r="D261" i="5"/>
  <c r="E261" i="5"/>
  <c r="F261" i="5"/>
  <c r="G19" i="4" s="1"/>
  <c r="C261" i="5"/>
  <c r="D251" i="5"/>
  <c r="E251" i="5"/>
  <c r="F251" i="5"/>
  <c r="G251" i="5"/>
  <c r="C251" i="5"/>
  <c r="G240" i="5"/>
  <c r="F240" i="5"/>
  <c r="E240" i="5"/>
  <c r="D240" i="5"/>
  <c r="C240" i="5"/>
  <c r="G225" i="5"/>
  <c r="F225" i="5"/>
  <c r="E225" i="5"/>
  <c r="D225" i="5"/>
  <c r="C225" i="5"/>
  <c r="G213" i="5"/>
  <c r="F213" i="5"/>
  <c r="E213" i="5"/>
  <c r="D213" i="5"/>
  <c r="C213" i="5"/>
  <c r="H188" i="5"/>
  <c r="G188" i="5"/>
  <c r="H25" i="1" s="1"/>
  <c r="F188" i="5"/>
  <c r="E188" i="5"/>
  <c r="D188" i="5"/>
  <c r="C188" i="5"/>
  <c r="H175" i="5"/>
  <c r="G175" i="5"/>
  <c r="F175" i="5"/>
  <c r="E175" i="5"/>
  <c r="D175" i="5"/>
  <c r="C175" i="5"/>
  <c r="D159" i="5"/>
  <c r="E28" i="2" s="1"/>
  <c r="E30" i="2" s="1"/>
  <c r="E159" i="5"/>
  <c r="F159" i="5"/>
  <c r="G159" i="5"/>
  <c r="H159" i="5"/>
  <c r="I35" i="2"/>
  <c r="H35" i="2"/>
  <c r="G35" i="2"/>
  <c r="F35" i="2"/>
  <c r="E35" i="2"/>
  <c r="D35" i="2"/>
  <c r="H22" i="1"/>
  <c r="H21" i="1"/>
  <c r="H20" i="1"/>
  <c r="E16" i="1"/>
  <c r="F16" i="1"/>
  <c r="G16" i="1"/>
  <c r="I16" i="1"/>
  <c r="D16" i="1"/>
  <c r="I19" i="2" l="1"/>
  <c r="I24" i="1"/>
  <c r="G198" i="5"/>
  <c r="C287" i="5" s="1"/>
  <c r="H14" i="4"/>
  <c r="F19" i="4"/>
  <c r="F289" i="5"/>
  <c r="F24" i="1"/>
  <c r="F19" i="2"/>
  <c r="I23" i="1"/>
  <c r="I28" i="2"/>
  <c r="I30" i="2" s="1"/>
  <c r="G24" i="1"/>
  <c r="G19" i="2"/>
  <c r="F14" i="4"/>
  <c r="E198" i="5"/>
  <c r="F287" i="5" s="1"/>
  <c r="G199" i="5"/>
  <c r="C288" i="5" s="1"/>
  <c r="H15" i="4"/>
  <c r="C289" i="5"/>
  <c r="H19" i="4"/>
  <c r="E24" i="1"/>
  <c r="E19" i="2"/>
  <c r="G25" i="1"/>
  <c r="G20" i="2"/>
  <c r="F15" i="4"/>
  <c r="E199" i="5"/>
  <c r="F288" i="5" s="1"/>
  <c r="F25" i="1"/>
  <c r="F20" i="2"/>
  <c r="G14" i="4"/>
  <c r="F198" i="5"/>
  <c r="G15" i="4"/>
  <c r="F199" i="5"/>
  <c r="E19" i="4"/>
  <c r="E289" i="5"/>
  <c r="E14" i="4"/>
  <c r="D198" i="5"/>
  <c r="E287" i="5" s="1"/>
  <c r="E25" i="1"/>
  <c r="E20" i="2"/>
  <c r="D25" i="1"/>
  <c r="D20" i="2"/>
  <c r="D15" i="4"/>
  <c r="C199" i="5"/>
  <c r="D288" i="5" s="1"/>
  <c r="D19" i="4"/>
  <c r="D289" i="5"/>
  <c r="D14" i="4"/>
  <c r="C198" i="5"/>
  <c r="D287" i="5" s="1"/>
  <c r="E15" i="4"/>
  <c r="D199" i="5"/>
  <c r="I25" i="1"/>
  <c r="I20" i="2"/>
  <c r="E23" i="1"/>
  <c r="D24" i="1"/>
  <c r="D19" i="2"/>
  <c r="G23" i="1"/>
  <c r="G28" i="2"/>
  <c r="G30" i="2" s="1"/>
  <c r="F23" i="1"/>
  <c r="F28" i="2"/>
  <c r="C227" i="5"/>
  <c r="C197" i="5" s="1"/>
  <c r="D286" i="5" s="1"/>
  <c r="G227" i="5"/>
  <c r="F227" i="5"/>
  <c r="E227" i="5"/>
  <c r="D227" i="5"/>
  <c r="H16" i="1"/>
  <c r="G23" i="2" l="1"/>
  <c r="G25" i="2" s="1"/>
  <c r="G37" i="2" s="1"/>
  <c r="F23" i="2"/>
  <c r="F25" i="2" s="1"/>
  <c r="D23" i="2"/>
  <c r="D25" i="2" s="1"/>
  <c r="D37" i="2" s="1"/>
  <c r="F13" i="4"/>
  <c r="F17" i="4" s="1"/>
  <c r="F21" i="4" s="1"/>
  <c r="E197" i="5"/>
  <c r="G27" i="1"/>
  <c r="G29" i="1" s="1"/>
  <c r="G26" i="4" s="1"/>
  <c r="H13" i="4"/>
  <c r="H17" i="4" s="1"/>
  <c r="H21" i="4" s="1"/>
  <c r="G197" i="5"/>
  <c r="E13" i="4"/>
  <c r="E17" i="4" s="1"/>
  <c r="E21" i="4" s="1"/>
  <c r="D197" i="5"/>
  <c r="E286" i="5" s="1"/>
  <c r="I25" i="2"/>
  <c r="I37" i="2" s="1"/>
  <c r="I39" i="2" s="1"/>
  <c r="I27" i="1"/>
  <c r="I29" i="1" s="1"/>
  <c r="H26" i="4" s="1"/>
  <c r="H29" i="4" s="1"/>
  <c r="G13" i="4"/>
  <c r="G17" i="4" s="1"/>
  <c r="G21" i="4" s="1"/>
  <c r="F197" i="5"/>
  <c r="F201" i="5" s="1"/>
  <c r="E288" i="5"/>
  <c r="D291" i="5"/>
  <c r="E25" i="4" s="1"/>
  <c r="H24" i="1"/>
  <c r="E23" i="2"/>
  <c r="H20" i="2"/>
  <c r="E27" i="1"/>
  <c r="E29" i="1" s="1"/>
  <c r="D13" i="4"/>
  <c r="D17" i="4" s="1"/>
  <c r="D21" i="4" s="1"/>
  <c r="C201" i="5"/>
  <c r="D27" i="1"/>
  <c r="D29" i="1" s="1"/>
  <c r="D26" i="4" s="1"/>
  <c r="H19" i="2"/>
  <c r="F27" i="1"/>
  <c r="F29" i="1" s="1"/>
  <c r="F26" i="4" s="1"/>
  <c r="H23" i="1"/>
  <c r="H28" i="2"/>
  <c r="H30" i="2" s="1"/>
  <c r="F30" i="2"/>
  <c r="E26" i="4" l="1"/>
  <c r="D26" i="6"/>
  <c r="E291" i="5"/>
  <c r="D201" i="5"/>
  <c r="E29" i="4"/>
  <c r="E31" i="4" s="1"/>
  <c r="H31" i="4"/>
  <c r="C286" i="5"/>
  <c r="C291" i="5" s="1"/>
  <c r="D25" i="4" s="1"/>
  <c r="D29" i="4" s="1"/>
  <c r="D31" i="4" s="1"/>
  <c r="G201" i="5"/>
  <c r="F286" i="5"/>
  <c r="F291" i="5" s="1"/>
  <c r="G25" i="4" s="1"/>
  <c r="G29" i="4" s="1"/>
  <c r="G31" i="4" s="1"/>
  <c r="E201" i="5"/>
  <c r="H27" i="1"/>
  <c r="H29" i="1" s="1"/>
  <c r="G26" i="6" s="1"/>
  <c r="H23" i="2"/>
  <c r="H25" i="2" s="1"/>
  <c r="H37" i="2" s="1"/>
  <c r="H39" i="2" s="1"/>
  <c r="E25" i="2"/>
  <c r="E37" i="2" s="1"/>
  <c r="F37" i="2"/>
  <c r="D39" i="2"/>
  <c r="E38" i="2" s="1"/>
  <c r="F25" i="4" l="1"/>
  <c r="F29" i="4" s="1"/>
  <c r="F31" i="4" s="1"/>
  <c r="E39" i="2"/>
  <c r="D42" i="2"/>
  <c r="E42" i="2" l="1"/>
  <c r="F38" i="2"/>
  <c r="F39" i="2" s="1"/>
  <c r="F42" i="2" s="1"/>
  <c r="G38" i="2" l="1"/>
  <c r="G39" i="2" s="1"/>
  <c r="G42" i="2" s="1"/>
</calcChain>
</file>

<file path=xl/sharedStrings.xml><?xml version="1.0" encoding="utf-8"?>
<sst xmlns="http://schemas.openxmlformats.org/spreadsheetml/2006/main" count="821" uniqueCount="315">
  <si>
    <t>Quarter 1</t>
  </si>
  <si>
    <t>Quarter 2</t>
  </si>
  <si>
    <t>Quarter 3</t>
  </si>
  <si>
    <t>Quarter 4</t>
  </si>
  <si>
    <t>Note</t>
  </si>
  <si>
    <t>30.9.2015</t>
  </si>
  <si>
    <t>31.12.2015</t>
  </si>
  <si>
    <t>31.03.2016</t>
  </si>
  <si>
    <t>30.6.2016</t>
  </si>
  <si>
    <t xml:space="preserve">KShs </t>
  </si>
  <si>
    <t>KShs</t>
  </si>
  <si>
    <t>RECEIPTS</t>
  </si>
  <si>
    <t>Transfer from Government entities</t>
  </si>
  <si>
    <t>xxx</t>
  </si>
  <si>
    <t>Proceeds from domestic and foreign grants</t>
  </si>
  <si>
    <t>Loan from external development partners</t>
  </si>
  <si>
    <t>Miscellaneous receipts</t>
  </si>
  <si>
    <t>TOTAL RECEIPTS</t>
  </si>
  <si>
    <t>PAYMENTS</t>
  </si>
  <si>
    <t>Compensation of employees</t>
  </si>
  <si>
    <t>Purchase of goods and services</t>
  </si>
  <si>
    <t>Social security benefits</t>
  </si>
  <si>
    <t>Acquisition of non-financial assets</t>
  </si>
  <si>
    <t>Transfers to other government entities</t>
  </si>
  <si>
    <t xml:space="preserve">Other grants and transfers and payments </t>
  </si>
  <si>
    <t>TOTAL PAYMENTS</t>
  </si>
  <si>
    <t xml:space="preserve">SURPLUS/DEFICIT </t>
  </si>
  <si>
    <t>Receipts for operating income</t>
  </si>
  <si>
    <t>Payments for operating expenses</t>
  </si>
  <si>
    <t>Other grants and transfers and payments</t>
  </si>
  <si>
    <t>Adjusted for:</t>
  </si>
  <si>
    <t>Net cash flow from operating activities</t>
  </si>
  <si>
    <t>CASHFLOW FROM INVESTING ACTIVITIES</t>
  </si>
  <si>
    <t>Net cash flows from Investing Activities</t>
  </si>
  <si>
    <t>CASHFLOW FROM BORROWING ACTIVITIES</t>
  </si>
  <si>
    <t>Net cash flow from financing activities</t>
  </si>
  <si>
    <t>NET INCREASE IN CASH AND CASH EQUIVALENT</t>
  </si>
  <si>
    <t>Cash and cash equivalent at BEGINNING of the quarter</t>
  </si>
  <si>
    <t>Cash and cash equivalent at END of the quarter</t>
  </si>
  <si>
    <t>11 A+B+C</t>
  </si>
  <si>
    <t>FINANCIAL ASSETS</t>
  </si>
  <si>
    <t>Cash and Cash Equivalents</t>
  </si>
  <si>
    <t>Bank Balances</t>
  </si>
  <si>
    <t>11.A</t>
  </si>
  <si>
    <t>Cash Balances</t>
  </si>
  <si>
    <t>11.B</t>
  </si>
  <si>
    <t>Cash Equivalents</t>
  </si>
  <si>
    <t>11.C</t>
  </si>
  <si>
    <t>Total Cash and cash equivalent</t>
  </si>
  <si>
    <t>Accounts receivables – Imprest and Advances</t>
  </si>
  <si>
    <t>TOTAL FINANCIAL ASSETS</t>
  </si>
  <si>
    <t xml:space="preserve">REPRESENTED BY </t>
  </si>
  <si>
    <t>Fund balance b/fwd</t>
  </si>
  <si>
    <t>Surplus/Deficit for the quarter</t>
  </si>
  <si>
    <t>Prior year adjustments</t>
  </si>
  <si>
    <t xml:space="preserve">  </t>
  </si>
  <si>
    <t>NET FINANCIAL POSITION</t>
  </si>
  <si>
    <t>June 30th</t>
  </si>
  <si>
    <t>Budget</t>
  </si>
  <si>
    <t>Actual</t>
  </si>
  <si>
    <t>Budget cumulative to date</t>
  </si>
  <si>
    <t>Actual cumulative to date</t>
  </si>
  <si>
    <t>a</t>
  </si>
  <si>
    <t>b</t>
  </si>
  <si>
    <t>c=a-b</t>
  </si>
  <si>
    <t>Proceeds from borrowings</t>
  </si>
  <si>
    <t>Total Receipts</t>
  </si>
  <si>
    <t>STATEMENT OF COMPARATIVE BUDGET AND ACTUAL AMOUNTS</t>
  </si>
  <si>
    <t>These represent counterpart funding and other receipts from government as follows:</t>
  </si>
  <si>
    <t>Other transfers from government entities</t>
  </si>
  <si>
    <t>Appropriations-in-Aid</t>
  </si>
  <si>
    <t>Total</t>
  </si>
  <si>
    <t>[Provide explanation as necessary]</t>
  </si>
  <si>
    <t>Name of Donor</t>
  </si>
  <si>
    <t>Date received</t>
  </si>
  <si>
    <t>Amount received in donor currency</t>
  </si>
  <si>
    <t>Month Date, 20XX</t>
  </si>
  <si>
    <t>Grants Received from Bilateral Donors (Foreign Governments)</t>
  </si>
  <si>
    <t>Insert name of foreign Government</t>
  </si>
  <si>
    <t>Grants Received from Multilateral Donors (International Organisations)</t>
  </si>
  <si>
    <t>Grants Received from Local Individuals and organisations</t>
  </si>
  <si>
    <t>Amount in loan currency</t>
  </si>
  <si>
    <t>Loans Received from Bilateral Donors (Foreign Governments)</t>
  </si>
  <si>
    <t>Loans Received from Multilateral Donors (International Organisations)</t>
  </si>
  <si>
    <t>Property income</t>
  </si>
  <si>
    <t>Sales of goods and services</t>
  </si>
  <si>
    <t>Administrative fees and charges</t>
  </si>
  <si>
    <t>Fines, penalties and forfeitures</t>
  </si>
  <si>
    <t>Voluntary transfers other than grants</t>
  </si>
  <si>
    <t>Other receipts not classified elsewhere</t>
  </si>
  <si>
    <t>NOTES TO THE FINANCIAL STATEMENTS (Continued)</t>
  </si>
  <si>
    <t>COMPENSATION OF EMPLOYEES</t>
  </si>
  <si>
    <t>Basic salaries of permanent employees</t>
  </si>
  <si>
    <t>Basic wages of temporary employees</t>
  </si>
  <si>
    <t>Personal allowances paid as part of salary</t>
  </si>
  <si>
    <t>Personal allowances paid as reimbursements</t>
  </si>
  <si>
    <t>Personal allowances provided in kind</t>
  </si>
  <si>
    <t>Pension and other social security contributions</t>
  </si>
  <si>
    <t>Compulsory national social security schemes</t>
  </si>
  <si>
    <t>Compulsory national health insurance schemes</t>
  </si>
  <si>
    <t>Social benefit schemes outside government</t>
  </si>
  <si>
    <t>PURCHASE OF GOODS AND SERVICES</t>
  </si>
  <si>
    <t>Utilities, supplies and services</t>
  </si>
  <si>
    <t>Communication, supplies and services</t>
  </si>
  <si>
    <t>Domestic travel and subsistence</t>
  </si>
  <si>
    <t>Foreign travel and subsistence</t>
  </si>
  <si>
    <t>Printing, advertising and - information supplies &amp; services</t>
  </si>
  <si>
    <t>Rentals of produced assets</t>
  </si>
  <si>
    <t>Training expenses</t>
  </si>
  <si>
    <t>Hospitality supplies and services</t>
  </si>
  <si>
    <t>Insurance costs</t>
  </si>
  <si>
    <t>Specialised materials and services</t>
  </si>
  <si>
    <t>Other operating expenses</t>
  </si>
  <si>
    <t>Routine maintenance - vehicles and other transport equipment</t>
  </si>
  <si>
    <t>SOCIAL SECURITY BENEFITS</t>
  </si>
  <si>
    <t>Government pension and retirement benefits</t>
  </si>
  <si>
    <t>Social security benefits in cash and in kind</t>
  </si>
  <si>
    <t>Employer social benefits in cash and in kind</t>
  </si>
  <si>
    <t>ACQUISITION OF NON-FINANCIAL ASSETS</t>
  </si>
  <si>
    <t>Purchase of buildings</t>
  </si>
  <si>
    <t>Construction of buildings</t>
  </si>
  <si>
    <t>Refurbishment of buildings</t>
  </si>
  <si>
    <t>Construction of roads</t>
  </si>
  <si>
    <t>Construction of civil works</t>
  </si>
  <si>
    <t>Overhaul &amp; refurbishment of construction and civil works</t>
  </si>
  <si>
    <t>Purchase of vehicles &amp; other transport equipment</t>
  </si>
  <si>
    <t>Overhaul of vehicles &amp; other transport equipment</t>
  </si>
  <si>
    <t>Purchase of household furniture &amp; institutional equipment</t>
  </si>
  <si>
    <t>Purchase of office furniture &amp; general equipment</t>
  </si>
  <si>
    <t>Purchase of specialised plant, equipment and machinery</t>
  </si>
  <si>
    <t>Rehabilitation &amp; renovation of plant, equipment &amp; machinery</t>
  </si>
  <si>
    <t>Purchase of certified seeds, breeding stock and live animals</t>
  </si>
  <si>
    <t>Research, studies, project preparation, design &amp; supervision</t>
  </si>
  <si>
    <t>Rehabilitation of civil works</t>
  </si>
  <si>
    <t>Acquisition of strategic stocks</t>
  </si>
  <si>
    <t>Acquisition of land</t>
  </si>
  <si>
    <t>Acquisition of other intangible assets</t>
  </si>
  <si>
    <t>TRANSFERS TO OTHER GOVERNMENT ENTITIES</t>
  </si>
  <si>
    <t>Transfers to National Government entities</t>
  </si>
  <si>
    <t>Transfers to County Government</t>
  </si>
  <si>
    <t>We have confirmed that the beneficiary institutions have received the funds and have recorded these as inter-entity receipts.</t>
  </si>
  <si>
    <t>Grants for scholarships</t>
  </si>
  <si>
    <t>Transfers to lower levels of government e.g schools</t>
  </si>
  <si>
    <t>Miscellaneous expenditure</t>
  </si>
  <si>
    <t xml:space="preserve">Actual </t>
  </si>
  <si>
    <t xml:space="preserve">audited </t>
  </si>
  <si>
    <t>prior year</t>
  </si>
  <si>
    <t>Bank accounts (Note 11.A)</t>
  </si>
  <si>
    <t>Cash in hand (Note 11.B)</t>
  </si>
  <si>
    <t>Cash equivalents (short-term deposits) (Note 11.C)</t>
  </si>
  <si>
    <t>Bank Accounts</t>
  </si>
  <si>
    <t>Foreign Currency Accounts</t>
  </si>
  <si>
    <t>Central Bank of Kenya [A/c No……]</t>
  </si>
  <si>
    <t>Kenya Commercial Bank [A/c No……]</t>
  </si>
  <si>
    <t>Co-operative Bank of Kenya [A/c No……]</t>
  </si>
  <si>
    <t>Total foreign currency Balances</t>
  </si>
  <si>
    <t>Local Currency Accounts</t>
  </si>
  <si>
    <t>Total local currency balances</t>
  </si>
  <si>
    <t>Total bank account balances</t>
  </si>
  <si>
    <t>[Provide short appropriate explanations as necessary]</t>
  </si>
  <si>
    <t>Cash in hand</t>
  </si>
  <si>
    <t>Total cash in hand</t>
  </si>
  <si>
    <t>[Provide a cash count certificate for each location above]</t>
  </si>
  <si>
    <t>Cash equivalents (short-term deposits)</t>
  </si>
  <si>
    <t>Kenya Commercial Bank [A/C No……]</t>
  </si>
  <si>
    <t>Co-Operative Bank of Kenya [A/C No……]</t>
  </si>
  <si>
    <t>Total cash equivalents</t>
  </si>
  <si>
    <t>Government Imprest and Advances</t>
  </si>
  <si>
    <t>[Include a breakdown of the outstanding imprest and advances below or as an annex to the notes if the list is longer than one page]</t>
  </si>
  <si>
    <t>Outstanding Imprests and Advances</t>
  </si>
  <si>
    <t>Name of Officer or Institution</t>
  </si>
  <si>
    <t>Amount Taken</t>
  </si>
  <si>
    <t>Due Date of Surrender</t>
  </si>
  <si>
    <t>Amount Surrendered</t>
  </si>
  <si>
    <t>FUND BALANCE BROUGHT FORWARD</t>
  </si>
  <si>
    <t>Accounts Receivable</t>
  </si>
  <si>
    <t>Supply of goods</t>
  </si>
  <si>
    <t>Supply of services</t>
  </si>
  <si>
    <t>Amounts due to third parties</t>
  </si>
  <si>
    <t>Supplier of Goods or Services</t>
  </si>
  <si>
    <t>Original Amount</t>
  </si>
  <si>
    <t>Date Contracted</t>
  </si>
  <si>
    <t>Amount Paid To-Date</t>
  </si>
  <si>
    <t>Outstanding Balance</t>
  </si>
  <si>
    <t>Comments</t>
  </si>
  <si>
    <t>Sub-Total</t>
  </si>
  <si>
    <t>Grand Total</t>
  </si>
  <si>
    <t>Name of Staff</t>
  </si>
  <si>
    <t>Job Group</t>
  </si>
  <si>
    <t>Date Payable Contracted</t>
  </si>
  <si>
    <t>Name</t>
  </si>
  <si>
    <t>Brief Transaction Description</t>
  </si>
  <si>
    <t>Amounts due to National Govt Entities</t>
  </si>
  <si>
    <t>Amounts due to County Govt Entities</t>
  </si>
  <si>
    <t>Amounts due to Third Parties</t>
  </si>
  <si>
    <t>December  31st</t>
  </si>
  <si>
    <t xml:space="preserve">December 31st  </t>
  </si>
  <si>
    <t>Total Amount of Loan Received</t>
  </si>
  <si>
    <t>Grants  Received</t>
  </si>
  <si>
    <t>International Development Association (IDA)</t>
  </si>
  <si>
    <t>Equity Bank of Kenya [A/c No 018 102 960 139 910]</t>
  </si>
  <si>
    <t>Check</t>
  </si>
  <si>
    <t>Refunds and Adjustments</t>
  </si>
  <si>
    <t>Refunds to Development Account (GOK)</t>
  </si>
  <si>
    <t>Intrest earned</t>
  </si>
  <si>
    <t>Reversals &amp; Adjustments</t>
  </si>
  <si>
    <t>Thika Power Plant</t>
  </si>
  <si>
    <t>Short term deposits</t>
  </si>
  <si>
    <t>Kiambu County</t>
  </si>
  <si>
    <t>Decrease/ (Increase) in Receivables</t>
  </si>
  <si>
    <t>Kajiado County</t>
  </si>
  <si>
    <t>Counterpart funding through Ministry of Energy</t>
  </si>
  <si>
    <t>Kajiado Power Plant</t>
  </si>
  <si>
    <t>A</t>
  </si>
  <si>
    <t>B</t>
  </si>
  <si>
    <r>
      <t xml:space="preserve">During the </t>
    </r>
    <r>
      <rPr>
        <i/>
        <sz val="12"/>
        <color theme="1"/>
        <rFont val="Times New Roman"/>
        <family val="1"/>
      </rPr>
      <t>xx months</t>
    </r>
    <r>
      <rPr>
        <sz val="12"/>
        <color theme="1"/>
        <rFont val="Times New Roman"/>
        <family val="1"/>
      </rPr>
      <t xml:space="preserve"> to </t>
    </r>
    <r>
      <rPr>
        <i/>
        <sz val="12"/>
        <color theme="1"/>
        <rFont val="Times New Roman"/>
        <family val="1"/>
      </rPr>
      <t>Month, Date 20xx</t>
    </r>
    <r>
      <rPr>
        <sz val="12"/>
        <color theme="1"/>
        <rFont val="Times New Roman"/>
        <family val="1"/>
      </rPr>
      <t xml:space="preserve"> we received grants from donors as detailed in the table below:</t>
    </r>
  </si>
  <si>
    <r>
      <t xml:space="preserve">During the </t>
    </r>
    <r>
      <rPr>
        <i/>
        <sz val="12"/>
        <color theme="1"/>
        <rFont val="Times New Roman"/>
        <family val="1"/>
      </rPr>
      <t>xx months</t>
    </r>
    <r>
      <rPr>
        <sz val="12"/>
        <color theme="1"/>
        <rFont val="Times New Roman"/>
        <family val="1"/>
      </rPr>
      <t xml:space="preserve"> to </t>
    </r>
    <r>
      <rPr>
        <i/>
        <sz val="12"/>
        <color theme="1"/>
        <rFont val="Times New Roman"/>
        <family val="1"/>
      </rPr>
      <t>Month, Date 20xx</t>
    </r>
    <r>
      <rPr>
        <sz val="12"/>
        <color theme="1"/>
        <rFont val="Times New Roman"/>
        <family val="1"/>
      </rPr>
      <t xml:space="preserve">  we received funding from development partners in form of loans negotiated by the National Treasury donors as detailed in the table below:</t>
    </r>
  </si>
  <si>
    <r>
      <t>Others (</t>
    </r>
    <r>
      <rPr>
        <i/>
        <sz val="12"/>
        <color theme="1"/>
        <rFont val="Times New Roman"/>
        <family val="1"/>
      </rPr>
      <t>specify</t>
    </r>
  </si>
  <si>
    <r>
      <t>Other locations (</t>
    </r>
    <r>
      <rPr>
        <i/>
        <sz val="12"/>
        <color theme="1"/>
        <rFont val="Times New Roman"/>
        <family val="1"/>
      </rPr>
      <t>specify)</t>
    </r>
  </si>
  <si>
    <r>
      <t>Others (</t>
    </r>
    <r>
      <rPr>
        <i/>
        <sz val="12"/>
        <color theme="1"/>
        <rFont val="Times New Roman"/>
        <family val="1"/>
      </rPr>
      <t>Specify)</t>
    </r>
  </si>
  <si>
    <r>
      <t>Others (</t>
    </r>
    <r>
      <rPr>
        <b/>
        <i/>
        <sz val="12"/>
        <color theme="1"/>
        <rFont val="Times New Roman"/>
        <family val="1"/>
      </rPr>
      <t>specify</t>
    </r>
    <r>
      <rPr>
        <b/>
        <sz val="12"/>
        <color theme="1"/>
        <rFont val="Times New Roman"/>
        <family val="1"/>
      </rPr>
      <t>)</t>
    </r>
  </si>
  <si>
    <t>PROJECT XYZ</t>
  </si>
  <si>
    <t xml:space="preserve">December 31st </t>
  </si>
  <si>
    <t>31.3.2016</t>
  </si>
  <si>
    <t>NOTES TO THE FINANCIAL STATEMENTS</t>
  </si>
  <si>
    <t>UNDP</t>
  </si>
  <si>
    <t>UNICEF</t>
  </si>
  <si>
    <t>18th Aug 2015</t>
  </si>
  <si>
    <t>20th Sep 2015</t>
  </si>
  <si>
    <t>21st Nov 2015</t>
  </si>
  <si>
    <t>Ministry of Finance</t>
  </si>
  <si>
    <t>GREEN BELT MOVEMENT</t>
  </si>
  <si>
    <t>21st Aug 2015</t>
  </si>
  <si>
    <t>23rd Nov 2015</t>
  </si>
  <si>
    <t xml:space="preserve">June 30th </t>
  </si>
  <si>
    <t>Routine maintenance - other assets</t>
  </si>
  <si>
    <t>Exchange rate losses/gains (net)</t>
  </si>
  <si>
    <t xml:space="preserve">During the 6 months to December, 31 2016, we transferred funds to reporting government entities as shown below: </t>
  </si>
  <si>
    <t>Minisrty of Mining</t>
  </si>
  <si>
    <t>Ministry of Housing</t>
  </si>
  <si>
    <t xml:space="preserve">     </t>
  </si>
  <si>
    <t>Syokimau Power Plant</t>
  </si>
  <si>
    <t>David Mathenge</t>
  </si>
  <si>
    <t>Kent Mukholwe</t>
  </si>
  <si>
    <t>Edwin Kasimba</t>
  </si>
  <si>
    <t>Hezron Njoroge</t>
  </si>
  <si>
    <t>Ziporah Kangogo</t>
  </si>
  <si>
    <t>Fridah Ashimosi</t>
  </si>
  <si>
    <t>Winnie Kibor</t>
  </si>
  <si>
    <t>December 31, 2015</t>
  </si>
  <si>
    <t>June 30, 
2015</t>
  </si>
  <si>
    <t>Jul 30 2015</t>
  </si>
  <si>
    <t>Aug 02 2015</t>
  </si>
  <si>
    <t>Aug 13 2015</t>
  </si>
  <si>
    <t>Sep 22 2015</t>
  </si>
  <si>
    <t>Sep 3 2015</t>
  </si>
  <si>
    <t>Oct 5 2015</t>
  </si>
  <si>
    <t>Nov 25 2015</t>
  </si>
  <si>
    <t>Revenue/Expense Item</t>
  </si>
  <si>
    <t>Budget Utilisation Difference</t>
  </si>
  <si>
    <t>% of Utilisation Difference to Final Budget</t>
  </si>
  <si>
    <t>d</t>
  </si>
  <si>
    <t>e</t>
  </si>
  <si>
    <t>f=e-d</t>
  </si>
  <si>
    <t>g=e/d %</t>
  </si>
  <si>
    <t> RECEIPTS</t>
  </si>
  <si>
    <t>Control</t>
  </si>
  <si>
    <t>26. OTHER IMPORTANT DISCLOSURES</t>
  </si>
  <si>
    <t>26.1: PENDING ACCOUNTS PAYABLE (See Annex 1 for detailed listing)</t>
  </si>
  <si>
    <t xml:space="preserve">Actual Audited </t>
  </si>
  <si>
    <t>Prior Year 30.6.2015</t>
  </si>
  <si>
    <t>26.2: PENDING STAFF PAYABLES (See Annex 2 for detailed listing)</t>
  </si>
  <si>
    <t>Senior management</t>
  </si>
  <si>
    <t>Middle management</t>
  </si>
  <si>
    <t>Unionisable employees</t>
  </si>
  <si>
    <r>
      <t>Others (</t>
    </r>
    <r>
      <rPr>
        <i/>
        <sz val="12"/>
        <color rgb="FF000000"/>
        <rFont val="Times New Roman"/>
        <family val="1"/>
      </rPr>
      <t>specify</t>
    </r>
    <r>
      <rPr>
        <sz val="12"/>
        <color rgb="FF000000"/>
        <rFont val="Times New Roman"/>
        <family val="1"/>
      </rPr>
      <t>)</t>
    </r>
  </si>
  <si>
    <t>26.3:  OTHER PENDING PAYABLES (See Annex 3 for detailed listing)</t>
  </si>
  <si>
    <t>Amounts due to National Government entities</t>
  </si>
  <si>
    <t>Amounts due to County Government entities</t>
  </si>
  <si>
    <t>ANNEX 1 - ANALYSIS OF PENDING ACCOUNTS PAYABLE</t>
  </si>
  <si>
    <t xml:space="preserve">Actual  audited </t>
  </si>
  <si>
    <t>C</t>
  </si>
  <si>
    <t>D=A-C</t>
  </si>
  <si>
    <t>ANNEX 2 - ANALYSIS OF PENDING STAFF PAYABLES</t>
  </si>
  <si>
    <t>Senior Management</t>
  </si>
  <si>
    <t>Middle Management</t>
  </si>
  <si>
    <t>Unionisable Employees</t>
  </si>
  <si>
    <t>ANNEX 3 - ANALYSIS OF OTHER PENDING PAYABLES</t>
  </si>
  <si>
    <t xml:space="preserve">Actual audited </t>
  </si>
  <si>
    <t>ANNEX 4 – SUMMARY OF FIXED ASSET REGISTER</t>
  </si>
  <si>
    <t>Asset class</t>
  </si>
  <si>
    <t xml:space="preserve">Historical Cost </t>
  </si>
  <si>
    <t>(Kshs)</t>
  </si>
  <si>
    <t xml:space="preserve">Period Ended </t>
  </si>
  <si>
    <r>
      <t>Month Date</t>
    </r>
    <r>
      <rPr>
        <b/>
        <i/>
        <sz val="12"/>
        <color rgb="FF000000"/>
        <rFont val="Times New Roman"/>
        <family val="1"/>
      </rPr>
      <t>, 20</t>
    </r>
    <r>
      <rPr>
        <i/>
        <sz val="12"/>
        <color rgb="FF000000"/>
        <rFont val="Times New Roman"/>
        <family val="1"/>
      </rPr>
      <t>XX</t>
    </r>
  </si>
  <si>
    <t>Prior Year</t>
  </si>
  <si>
    <t>Land</t>
  </si>
  <si>
    <t>Buildings and structures</t>
  </si>
  <si>
    <t>Transport equipment</t>
  </si>
  <si>
    <t>Office equipment, furniture and fittings</t>
  </si>
  <si>
    <t>ICT Equipment, Software and Other ICT Assets</t>
  </si>
  <si>
    <t>Other Machinery and Equipment</t>
  </si>
  <si>
    <t>Heritage and cultural assets</t>
  </si>
  <si>
    <t>Intangible assets</t>
  </si>
  <si>
    <t xml:space="preserve">Total </t>
  </si>
  <si>
    <t>STATEMENT OF RECEIPTS AND PAYMENTS FOR THE PERIOD ENDED DECEMBER 31ST, 2015</t>
  </si>
  <si>
    <t xml:space="preserve">STATEMENT OF FINANCIAL ASSETS AND LIABILITIES AS AT DECEMBER 31ST, 2015 </t>
  </si>
  <si>
    <t xml:space="preserve">STATEMENT OF CASHFLOW FOR THE PERIOD DECEMBER 31ST, 2015 </t>
  </si>
  <si>
    <t>RECEIPTS FROM GOVERNMENT OF KENYA</t>
  </si>
  <si>
    <t>PROCEEDS FROM DOMESTIC AND FOREIGN GRANTS</t>
  </si>
  <si>
    <t>LOAN FROM EXTERNAL DEVELOPMENT PARTNERS</t>
  </si>
  <si>
    <t>MISCELLANEOUS RECEIPTS</t>
  </si>
  <si>
    <t>OTHER GRANTS AND TRANSFERS AND PAYMENTS</t>
  </si>
  <si>
    <t>CASH AND CASH EQUIVALENTS</t>
  </si>
  <si>
    <t>ACCOUNTS RECEIVABLE – 
OUTSTANDING IMPEREST AND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</si>
</sst>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 * #,##0.00_ ;_ * \-#,##0.00_ ;_ * &quot;-&quot;??_ ;_ @_ "/>
    <numFmt numFmtId="167" formatCode="_(* #,##0.00_);_(* \(#,##0.00\);_(* &quot;-&quot;?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457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>
      <alignment vertical="top"/>
    </xf>
    <xf numFmtId="0" fontId="15" fillId="0" borderId="0"/>
    <xf numFmtId="0" fontId="13" fillId="0" borderId="0"/>
    <xf numFmtId="9" fontId="13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 wrapText="1"/>
    </xf>
    <xf numFmtId="43" fontId="3" fillId="0" borderId="0" xfId="1" applyFont="1" applyAlignment="1">
      <alignment horizontal="left" vertical="center" indent="5"/>
    </xf>
    <xf numFmtId="43" fontId="3" fillId="0" borderId="0" xfId="1" applyFont="1" applyAlignment="1">
      <alignment horizontal="left" vertical="center" indent="1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43" fontId="2" fillId="0" borderId="0" xfId="1" applyFont="1"/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0" xfId="1" applyFont="1" applyAlignment="1">
      <alignment horizontal="right"/>
    </xf>
    <xf numFmtId="0" fontId="2" fillId="0" borderId="0" xfId="0" applyFont="1" applyAlignment="1">
      <alignment wrapText="1"/>
    </xf>
    <xf numFmtId="43" fontId="3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 vertical="center"/>
    </xf>
    <xf numFmtId="43" fontId="7" fillId="0" borderId="0" xfId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right"/>
    </xf>
    <xf numFmtId="43" fontId="3" fillId="2" borderId="18" xfId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vertical="center" wrapText="1"/>
    </xf>
    <xf numFmtId="43" fontId="3" fillId="2" borderId="22" xfId="1" applyFont="1" applyFill="1" applyBorder="1" applyAlignment="1">
      <alignment horizontal="right" vertical="center" wrapText="1"/>
    </xf>
    <xf numFmtId="43" fontId="3" fillId="2" borderId="1" xfId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3" fontId="2" fillId="0" borderId="11" xfId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43" fontId="8" fillId="0" borderId="11" xfId="1" applyFont="1" applyBorder="1" applyAlignment="1">
      <alignment horizontal="right" vertical="center" wrapText="1"/>
    </xf>
    <xf numFmtId="43" fontId="3" fillId="0" borderId="11" xfId="1" applyFont="1" applyBorder="1" applyAlignment="1">
      <alignment horizontal="right" vertical="center" wrapText="1"/>
    </xf>
    <xf numFmtId="0" fontId="3" fillId="2" borderId="18" xfId="0" applyFont="1" applyFill="1" applyBorder="1" applyAlignment="1">
      <alignment vertical="center" wrapText="1"/>
    </xf>
    <xf numFmtId="43" fontId="3" fillId="2" borderId="18" xfId="1" applyFont="1" applyFill="1" applyBorder="1" applyAlignment="1">
      <alignment vertical="center" wrapText="1"/>
    </xf>
    <xf numFmtId="43" fontId="3" fillId="2" borderId="20" xfId="1" applyFont="1" applyFill="1" applyBorder="1" applyAlignment="1">
      <alignment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43" fontId="6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horizontal="right" vertical="center"/>
    </xf>
    <xf numFmtId="43" fontId="7" fillId="0" borderId="5" xfId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43" fontId="5" fillId="0" borderId="11" xfId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43" fontId="4" fillId="0" borderId="11" xfId="1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 vertical="top"/>
    </xf>
    <xf numFmtId="0" fontId="10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horizontal="right" vertical="top" wrapText="1"/>
    </xf>
    <xf numFmtId="164" fontId="2" fillId="0" borderId="0" xfId="1" applyNumberFormat="1" applyFont="1" applyAlignment="1">
      <alignment vertical="top"/>
    </xf>
    <xf numFmtId="164" fontId="7" fillId="0" borderId="1" xfId="1" applyNumberFormat="1" applyFont="1" applyBorder="1" applyAlignment="1">
      <alignment horizontal="right" vertical="center"/>
    </xf>
    <xf numFmtId="43" fontId="3" fillId="0" borderId="0" xfId="1" applyFont="1" applyAlignment="1">
      <alignment vertical="center" wrapText="1"/>
    </xf>
    <xf numFmtId="43" fontId="2" fillId="0" borderId="0" xfId="1" applyFont="1" applyAlignment="1">
      <alignment vertical="top"/>
    </xf>
    <xf numFmtId="43" fontId="6" fillId="0" borderId="0" xfId="1" applyFont="1" applyAlignment="1">
      <alignment vertical="center"/>
    </xf>
    <xf numFmtId="0" fontId="11" fillId="0" borderId="0" xfId="0" applyFont="1"/>
    <xf numFmtId="0" fontId="11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3" fontId="3" fillId="4" borderId="0" xfId="1" applyFont="1" applyFill="1" applyAlignment="1">
      <alignment horizontal="right" vertical="center"/>
    </xf>
    <xf numFmtId="165" fontId="3" fillId="4" borderId="0" xfId="1" applyNumberFormat="1" applyFont="1" applyFill="1" applyAlignment="1">
      <alignment horizontal="right" vertical="center" wrapText="1"/>
    </xf>
    <xf numFmtId="165" fontId="3" fillId="4" borderId="0" xfId="1" applyNumberFormat="1" applyFont="1" applyFill="1" applyAlignment="1">
      <alignment horizontal="right" vertical="center"/>
    </xf>
    <xf numFmtId="43" fontId="3" fillId="4" borderId="0" xfId="1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 wrapText="1"/>
    </xf>
    <xf numFmtId="0" fontId="11" fillId="0" borderId="0" xfId="0" applyFont="1" applyBorder="1"/>
    <xf numFmtId="0" fontId="7" fillId="4" borderId="0" xfId="0" applyFont="1" applyFill="1" applyAlignment="1">
      <alignment horizontal="center" vertical="center"/>
    </xf>
    <xf numFmtId="0" fontId="3" fillId="0" borderId="0" xfId="0" applyFont="1"/>
    <xf numFmtId="164" fontId="6" fillId="0" borderId="0" xfId="1" applyNumberFormat="1" applyFont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 wrapText="1"/>
    </xf>
    <xf numFmtId="164" fontId="6" fillId="0" borderId="3" xfId="1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 vertical="center"/>
    </xf>
    <xf numFmtId="164" fontId="2" fillId="0" borderId="0" xfId="1" applyNumberFormat="1" applyFont="1"/>
    <xf numFmtId="164" fontId="2" fillId="0" borderId="11" xfId="1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3" fontId="6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6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3" fontId="2" fillId="0" borderId="0" xfId="0" applyNumberFormat="1" applyFont="1"/>
    <xf numFmtId="43" fontId="7" fillId="0" borderId="0" xfId="1" applyFont="1" applyAlignment="1">
      <alignment vertical="center"/>
    </xf>
    <xf numFmtId="164" fontId="2" fillId="0" borderId="0" xfId="0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30" xfId="1" applyNumberFormat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7" fillId="0" borderId="0" xfId="1" applyFont="1" applyBorder="1" applyAlignment="1">
      <alignment horizontal="right" vertical="center"/>
    </xf>
    <xf numFmtId="43" fontId="7" fillId="0" borderId="30" xfId="1" applyFont="1" applyFill="1" applyBorder="1" applyAlignment="1">
      <alignment horizontal="right" vertical="center"/>
    </xf>
    <xf numFmtId="43" fontId="7" fillId="0" borderId="30" xfId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wrapText="1"/>
    </xf>
    <xf numFmtId="43" fontId="7" fillId="0" borderId="29" xfId="1" applyFont="1" applyBorder="1" applyAlignment="1">
      <alignment horizontal="right" vertical="center"/>
    </xf>
    <xf numFmtId="43" fontId="2" fillId="0" borderId="0" xfId="1" applyFont="1" applyFill="1"/>
    <xf numFmtId="43" fontId="6" fillId="0" borderId="0" xfId="1" applyFont="1" applyBorder="1" applyAlignment="1">
      <alignment vertical="center"/>
    </xf>
    <xf numFmtId="0" fontId="4" fillId="4" borderId="18" xfId="0" applyFont="1" applyFill="1" applyBorder="1" applyAlignment="1">
      <alignment vertical="center" wrapText="1"/>
    </xf>
    <xf numFmtId="43" fontId="5" fillId="4" borderId="9" xfId="1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vertical="center" wrapText="1"/>
    </xf>
    <xf numFmtId="43" fontId="5" fillId="4" borderId="10" xfId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 wrapText="1"/>
    </xf>
    <xf numFmtId="43" fontId="5" fillId="4" borderId="11" xfId="1" applyFont="1" applyFill="1" applyBorder="1" applyAlignment="1">
      <alignment horizontal="right" vertical="center" wrapText="1"/>
    </xf>
    <xf numFmtId="43" fontId="4" fillId="4" borderId="9" xfId="1" applyFont="1" applyFill="1" applyBorder="1" applyAlignment="1">
      <alignment horizontal="right" vertical="center" wrapText="1"/>
    </xf>
    <xf numFmtId="43" fontId="4" fillId="4" borderId="18" xfId="1" applyFont="1" applyFill="1" applyBorder="1" applyAlignment="1">
      <alignment horizontal="right" vertical="center" wrapText="1"/>
    </xf>
    <xf numFmtId="43" fontId="5" fillId="4" borderId="19" xfId="1" applyFont="1" applyFill="1" applyBorder="1" applyAlignment="1">
      <alignment horizontal="right" vertical="center" wrapText="1"/>
    </xf>
    <xf numFmtId="43" fontId="2" fillId="4" borderId="11" xfId="1" applyFont="1" applyFill="1" applyBorder="1" applyAlignment="1">
      <alignment horizontal="right" vertical="center" wrapText="1"/>
    </xf>
    <xf numFmtId="43" fontId="4" fillId="4" borderId="12" xfId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3" fontId="4" fillId="0" borderId="23" xfId="1" applyFont="1" applyBorder="1" applyAlignment="1">
      <alignment horizontal="right" vertical="center" wrapText="1"/>
    </xf>
    <xf numFmtId="43" fontId="5" fillId="0" borderId="23" xfId="1" applyFont="1" applyBorder="1" applyAlignment="1">
      <alignment horizontal="right" vertical="center" wrapText="1"/>
    </xf>
    <xf numFmtId="43" fontId="4" fillId="0" borderId="22" xfId="1" applyFont="1" applyBorder="1" applyAlignment="1">
      <alignment horizontal="right" vertical="center" wrapText="1"/>
    </xf>
    <xf numFmtId="43" fontId="4" fillId="0" borderId="18" xfId="1" applyFont="1" applyFill="1" applyBorder="1" applyAlignment="1">
      <alignment horizontal="right" vertical="center" wrapText="1"/>
    </xf>
    <xf numFmtId="43" fontId="5" fillId="0" borderId="18" xfId="1" applyFont="1" applyFill="1" applyBorder="1" applyAlignment="1">
      <alignment horizontal="right" vertical="center" wrapText="1"/>
    </xf>
    <xf numFmtId="43" fontId="4" fillId="0" borderId="31" xfId="1" applyFont="1" applyFill="1" applyBorder="1" applyAlignment="1">
      <alignment horizontal="right" vertical="center" wrapText="1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5" borderId="27" xfId="0" applyFont="1" applyFill="1" applyBorder="1" applyAlignment="1">
      <alignment horizontal="center" vertical="center" wrapText="1"/>
    </xf>
    <xf numFmtId="43" fontId="3" fillId="5" borderId="27" xfId="1" applyFont="1" applyFill="1" applyBorder="1" applyAlignment="1">
      <alignment horizontal="center" vertical="center" wrapText="1"/>
    </xf>
    <xf numFmtId="43" fontId="3" fillId="5" borderId="33" xfId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43" fontId="2" fillId="0" borderId="35" xfId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right" vertical="center"/>
    </xf>
    <xf numFmtId="0" fontId="2" fillId="0" borderId="37" xfId="0" applyFont="1" applyFill="1" applyBorder="1" applyAlignment="1">
      <alignment wrapText="1"/>
    </xf>
    <xf numFmtId="164" fontId="2" fillId="0" borderId="38" xfId="1" applyNumberFormat="1" applyFont="1" applyFill="1" applyBorder="1" applyAlignment="1"/>
    <xf numFmtId="164" fontId="2" fillId="0" borderId="38" xfId="1" applyNumberFormat="1" applyFont="1" applyBorder="1"/>
    <xf numFmtId="43" fontId="2" fillId="0" borderId="38" xfId="1" applyFont="1" applyBorder="1"/>
    <xf numFmtId="9" fontId="2" fillId="0" borderId="39" xfId="2" applyFont="1" applyBorder="1" applyAlignment="1">
      <alignment horizontal="right"/>
    </xf>
    <xf numFmtId="0" fontId="2" fillId="0" borderId="28" xfId="0" applyFont="1" applyFill="1" applyBorder="1" applyAlignment="1">
      <alignment wrapText="1"/>
    </xf>
    <xf numFmtId="164" fontId="2" fillId="0" borderId="25" xfId="1" applyNumberFormat="1" applyFont="1" applyBorder="1"/>
    <xf numFmtId="9" fontId="2" fillId="0" borderId="43" xfId="2" applyFont="1" applyBorder="1" applyAlignment="1">
      <alignment horizontal="right"/>
    </xf>
    <xf numFmtId="164" fontId="10" fillId="0" borderId="41" xfId="1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43" fontId="10" fillId="0" borderId="41" xfId="1" applyFont="1" applyBorder="1" applyAlignment="1">
      <alignment horizontal="center" vertical="center"/>
    </xf>
    <xf numFmtId="9" fontId="3" fillId="0" borderId="42" xfId="2" applyFont="1" applyBorder="1" applyAlignment="1">
      <alignment horizontal="right"/>
    </xf>
    <xf numFmtId="0" fontId="10" fillId="0" borderId="34" xfId="0" applyFont="1" applyBorder="1" applyAlignment="1">
      <alignment vertical="center" wrapText="1"/>
    </xf>
    <xf numFmtId="164" fontId="10" fillId="0" borderId="44" xfId="1" applyNumberFormat="1" applyFont="1" applyBorder="1" applyAlignment="1">
      <alignment vertical="center" wrapText="1"/>
    </xf>
    <xf numFmtId="164" fontId="2" fillId="0" borderId="44" xfId="1" applyNumberFormat="1" applyFont="1" applyBorder="1"/>
    <xf numFmtId="164" fontId="8" fillId="0" borderId="44" xfId="0" applyNumberFormat="1" applyFont="1" applyBorder="1" applyAlignment="1">
      <alignment horizontal="center" vertical="center"/>
    </xf>
    <xf numFmtId="43" fontId="8" fillId="0" borderId="44" xfId="1" applyFont="1" applyBorder="1" applyAlignment="1">
      <alignment horizontal="center" vertical="center"/>
    </xf>
    <xf numFmtId="9" fontId="2" fillId="0" borderId="45" xfId="2" applyFont="1" applyBorder="1" applyAlignment="1">
      <alignment horizontal="right"/>
    </xf>
    <xf numFmtId="164" fontId="10" fillId="0" borderId="41" xfId="1" applyNumberFormat="1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/>
    </xf>
    <xf numFmtId="43" fontId="8" fillId="0" borderId="41" xfId="1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right" vertical="center"/>
    </xf>
    <xf numFmtId="164" fontId="12" fillId="0" borderId="0" xfId="1" applyNumberFormat="1" applyFont="1"/>
    <xf numFmtId="164" fontId="3" fillId="0" borderId="40" xfId="1" applyNumberFormat="1" applyFont="1" applyBorder="1" applyAlignment="1">
      <alignment wrapText="1"/>
    </xf>
    <xf numFmtId="164" fontId="3" fillId="0" borderId="41" xfId="1" applyNumberFormat="1" applyFont="1" applyBorder="1" applyAlignment="1">
      <alignment horizontal="left"/>
    </xf>
    <xf numFmtId="164" fontId="3" fillId="0" borderId="41" xfId="1" applyNumberFormat="1" applyFont="1" applyBorder="1"/>
    <xf numFmtId="43" fontId="3" fillId="0" borderId="41" xfId="1" applyFont="1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3" fillId="0" borderId="29" xfId="1" applyNumberFormat="1" applyFont="1" applyBorder="1" applyAlignment="1"/>
    <xf numFmtId="164" fontId="7" fillId="0" borderId="1" xfId="1" applyNumberFormat="1" applyFont="1" applyBorder="1" applyAlignment="1">
      <alignment vertical="center"/>
    </xf>
    <xf numFmtId="164" fontId="2" fillId="0" borderId="0" xfId="1" applyNumberFormat="1" applyFont="1" applyAlignme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/>
    <xf numFmtId="168" fontId="6" fillId="0" borderId="0" xfId="1" applyNumberFormat="1" applyFont="1" applyAlignment="1">
      <alignment vertical="center"/>
    </xf>
    <xf numFmtId="168" fontId="2" fillId="0" borderId="0" xfId="1" applyNumberFormat="1" applyFont="1" applyAlignment="1">
      <alignment vertical="center"/>
    </xf>
    <xf numFmtId="168" fontId="6" fillId="0" borderId="0" xfId="1" applyNumberFormat="1" applyFont="1" applyAlignment="1">
      <alignment horizontal="right" vertical="center"/>
    </xf>
    <xf numFmtId="168" fontId="2" fillId="0" borderId="0" xfId="1" applyNumberFormat="1" applyFont="1" applyAlignment="1">
      <alignment vertical="top"/>
    </xf>
    <xf numFmtId="168" fontId="6" fillId="0" borderId="3" xfId="1" applyNumberFormat="1" applyFont="1" applyBorder="1" applyAlignment="1">
      <alignment vertical="center"/>
    </xf>
    <xf numFmtId="168" fontId="7" fillId="0" borderId="1" xfId="1" applyNumberFormat="1" applyFont="1" applyBorder="1" applyAlignment="1">
      <alignment horizontal="right" vertical="center"/>
    </xf>
    <xf numFmtId="168" fontId="6" fillId="0" borderId="0" xfId="1" applyNumberFormat="1" applyFont="1" applyFill="1" applyAlignment="1">
      <alignment vertical="center"/>
    </xf>
    <xf numFmtId="168" fontId="6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horizontal="right" vertical="top"/>
    </xf>
    <xf numFmtId="168" fontId="7" fillId="0" borderId="2" xfId="1" applyNumberFormat="1" applyFont="1" applyBorder="1" applyAlignment="1">
      <alignment horizontal="right" vertical="center"/>
    </xf>
    <xf numFmtId="0" fontId="12" fillId="0" borderId="0" xfId="0" applyFont="1"/>
    <xf numFmtId="0" fontId="17" fillId="0" borderId="0" xfId="0" applyFont="1" applyAlignment="1">
      <alignment horizontal="center"/>
    </xf>
    <xf numFmtId="164" fontId="12" fillId="0" borderId="0" xfId="1" applyNumberFormat="1" applyFont="1" applyAlignment="1"/>
    <xf numFmtId="164" fontId="12" fillId="0" borderId="0" xfId="0" applyNumberFormat="1" applyFont="1" applyAlignment="1"/>
    <xf numFmtId="0" fontId="12" fillId="0" borderId="0" xfId="0" applyFont="1" applyAlignment="1">
      <alignment horizontal="center"/>
    </xf>
    <xf numFmtId="164" fontId="12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</cellXfs>
  <cellStyles count="11">
    <cellStyle name="Comma" xfId="1" builtinId="3"/>
    <cellStyle name="Comma 2" xfId="3"/>
    <cellStyle name="Comma 2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Percent" xfId="2" builtinId="5"/>
    <cellStyle name="Percent 2" xfId="1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zoomScale="85" zoomScaleNormal="85" workbookViewId="0">
      <selection activeCell="H35" sqref="H35"/>
    </sheetView>
  </sheetViews>
  <sheetFormatPr defaultRowHeight="15.75" x14ac:dyDescent="0.25"/>
  <cols>
    <col min="1" max="1" width="7.42578125" style="13" customWidth="1"/>
    <col min="2" max="2" width="43.85546875" style="13" bestFit="1" customWidth="1"/>
    <col min="3" max="3" width="5.85546875" style="71" customWidth="1"/>
    <col min="4" max="5" width="18.140625" style="16" bestFit="1" customWidth="1"/>
    <col min="6" max="6" width="13.7109375" style="16" bestFit="1" customWidth="1"/>
    <col min="7" max="7" width="13.140625" style="16" bestFit="1" customWidth="1"/>
    <col min="8" max="8" width="19.85546875" style="16" bestFit="1" customWidth="1"/>
    <col min="9" max="9" width="19.140625" style="16" bestFit="1" customWidth="1"/>
    <col min="10" max="16384" width="9.140625" style="13"/>
  </cols>
  <sheetData>
    <row r="2" spans="1:9" x14ac:dyDescent="0.25">
      <c r="B2" s="84" t="s">
        <v>221</v>
      </c>
    </row>
    <row r="3" spans="1:9" x14ac:dyDescent="0.25">
      <c r="B3" s="84"/>
    </row>
    <row r="4" spans="1:9" ht="15" customHeight="1" x14ac:dyDescent="0.25">
      <c r="B4" s="85" t="s">
        <v>305</v>
      </c>
      <c r="C4" s="11"/>
      <c r="D4" s="10"/>
      <c r="E4" s="10"/>
      <c r="F4" s="10"/>
      <c r="G4" s="10"/>
      <c r="H4" s="81"/>
      <c r="I4" s="10"/>
    </row>
    <row r="5" spans="1:9" ht="15" customHeight="1" x14ac:dyDescent="0.25">
      <c r="A5" s="85"/>
      <c r="B5" s="5"/>
      <c r="C5" s="11"/>
      <c r="D5" s="10"/>
      <c r="E5" s="10"/>
      <c r="F5" s="10"/>
      <c r="G5" s="10"/>
      <c r="H5" s="81"/>
      <c r="I5" s="10"/>
    </row>
    <row r="6" spans="1:9" x14ac:dyDescent="0.25">
      <c r="B6" s="5"/>
      <c r="C6" s="92"/>
      <c r="D6" s="88" t="s">
        <v>0</v>
      </c>
      <c r="E6" s="88" t="s">
        <v>1</v>
      </c>
      <c r="F6" s="88" t="s">
        <v>2</v>
      </c>
      <c r="G6" s="88" t="s">
        <v>3</v>
      </c>
      <c r="H6" s="94" t="s">
        <v>222</v>
      </c>
      <c r="I6" s="88" t="s">
        <v>195</v>
      </c>
    </row>
    <row r="7" spans="1:9" x14ac:dyDescent="0.25">
      <c r="C7" s="92" t="s">
        <v>4</v>
      </c>
      <c r="D7" s="88" t="s">
        <v>5</v>
      </c>
      <c r="E7" s="88" t="s">
        <v>6</v>
      </c>
      <c r="F7" s="88" t="s">
        <v>7</v>
      </c>
      <c r="G7" s="88" t="s">
        <v>8</v>
      </c>
      <c r="H7" s="89">
        <v>2015</v>
      </c>
      <c r="I7" s="90">
        <v>2014</v>
      </c>
    </row>
    <row r="8" spans="1:9" x14ac:dyDescent="0.25">
      <c r="C8" s="93"/>
      <c r="D8" s="88" t="s">
        <v>9</v>
      </c>
      <c r="E8" s="88" t="s">
        <v>10</v>
      </c>
      <c r="F8" s="88" t="s">
        <v>10</v>
      </c>
      <c r="G8" s="91" t="s">
        <v>10</v>
      </c>
      <c r="H8" s="91" t="s">
        <v>10</v>
      </c>
      <c r="I8" s="88" t="s">
        <v>10</v>
      </c>
    </row>
    <row r="9" spans="1:9" x14ac:dyDescent="0.25">
      <c r="B9" s="64" t="s">
        <v>11</v>
      </c>
      <c r="C9" s="61"/>
      <c r="D9" s="82"/>
      <c r="E9" s="82"/>
      <c r="F9" s="82"/>
      <c r="G9" s="82"/>
      <c r="H9" s="82"/>
      <c r="I9" s="82"/>
    </row>
    <row r="10" spans="1:9" x14ac:dyDescent="0.25">
      <c r="B10" s="64"/>
      <c r="C10" s="60"/>
      <c r="D10" s="24"/>
      <c r="E10" s="24"/>
      <c r="F10" s="24"/>
      <c r="G10" s="24"/>
      <c r="H10" s="24"/>
      <c r="I10" s="24"/>
    </row>
    <row r="11" spans="1:9" x14ac:dyDescent="0.25">
      <c r="B11" s="68" t="s">
        <v>12</v>
      </c>
      <c r="C11" s="69">
        <v>1</v>
      </c>
      <c r="D11" s="233">
        <f>'4|Notes'!C17</f>
        <v>11400000</v>
      </c>
      <c r="E11" s="233">
        <f>'4|Notes'!D17</f>
        <v>10141000</v>
      </c>
      <c r="F11" s="234">
        <f>'4|Notes'!E17</f>
        <v>0</v>
      </c>
      <c r="G11" s="233">
        <f>'4|Notes'!F17</f>
        <v>0</v>
      </c>
      <c r="H11" s="233">
        <f>SUM(D11:G11)</f>
        <v>21541000</v>
      </c>
      <c r="I11" s="233">
        <f>'4|Notes'!H17</f>
        <v>0</v>
      </c>
    </row>
    <row r="12" spans="1:9" x14ac:dyDescent="0.25">
      <c r="B12" s="68" t="s">
        <v>14</v>
      </c>
      <c r="C12" s="86">
        <v>2</v>
      </c>
      <c r="D12" s="233">
        <f>'4|Notes'!E42</f>
        <v>11190800</v>
      </c>
      <c r="E12" s="233">
        <f>'4|Notes'!F42</f>
        <v>10340000</v>
      </c>
      <c r="F12" s="233">
        <f>'4|Notes'!G42</f>
        <v>0</v>
      </c>
      <c r="G12" s="233">
        <f>'4|Notes'!H42</f>
        <v>0</v>
      </c>
      <c r="H12" s="233">
        <f>SUM(D12:G12)</f>
        <v>21530800</v>
      </c>
      <c r="I12" s="233">
        <f>'4|Notes'!J42</f>
        <v>0</v>
      </c>
    </row>
    <row r="13" spans="1:9" x14ac:dyDescent="0.25">
      <c r="B13" s="68" t="s">
        <v>15</v>
      </c>
      <c r="C13" s="86">
        <v>3</v>
      </c>
      <c r="D13" s="233">
        <f>'4|Notes'!E62</f>
        <v>34513960</v>
      </c>
      <c r="E13" s="233">
        <f>'4|Notes'!F62</f>
        <v>35700080</v>
      </c>
      <c r="F13" s="233">
        <f>'4|Notes'!G62</f>
        <v>0</v>
      </c>
      <c r="G13" s="233">
        <f>'4|Notes'!H62</f>
        <v>0</v>
      </c>
      <c r="H13" s="233">
        <f>SUM(D13:G13)</f>
        <v>70214040</v>
      </c>
      <c r="I13" s="233">
        <f>'4|Notes'!J62</f>
        <v>78283507</v>
      </c>
    </row>
    <row r="14" spans="1:9" x14ac:dyDescent="0.25">
      <c r="B14" s="68" t="s">
        <v>16</v>
      </c>
      <c r="C14" s="69">
        <v>4</v>
      </c>
      <c r="D14" s="235">
        <f>'4|Notes'!C77</f>
        <v>27832031</v>
      </c>
      <c r="E14" s="235">
        <f>'4|Notes'!D77</f>
        <v>24378696</v>
      </c>
      <c r="F14" s="235">
        <f>'4|Notes'!E77</f>
        <v>0</v>
      </c>
      <c r="G14" s="235">
        <f>'4|Notes'!F77</f>
        <v>0</v>
      </c>
      <c r="H14" s="233">
        <f>SUM(D14:G14)</f>
        <v>52210727</v>
      </c>
      <c r="I14" s="235">
        <f>'4|Notes'!H77</f>
        <v>71498070</v>
      </c>
    </row>
    <row r="15" spans="1:9" ht="16.5" thickBot="1" x14ac:dyDescent="0.3">
      <c r="D15" s="236"/>
      <c r="E15" s="236"/>
      <c r="F15" s="236"/>
      <c r="G15" s="236"/>
      <c r="H15" s="237"/>
      <c r="I15" s="236"/>
    </row>
    <row r="16" spans="1:9" ht="16.5" thickBot="1" x14ac:dyDescent="0.3">
      <c r="B16" s="64" t="s">
        <v>17</v>
      </c>
      <c r="D16" s="238">
        <f t="shared" ref="D16:I16" si="0">SUM(D11:D14)</f>
        <v>84936791</v>
      </c>
      <c r="E16" s="238">
        <f t="shared" si="0"/>
        <v>80559776</v>
      </c>
      <c r="F16" s="238">
        <f t="shared" si="0"/>
        <v>0</v>
      </c>
      <c r="G16" s="238">
        <f t="shared" si="0"/>
        <v>0</v>
      </c>
      <c r="H16" s="238">
        <f t="shared" si="0"/>
        <v>165496567</v>
      </c>
      <c r="I16" s="238">
        <f t="shared" si="0"/>
        <v>149781577</v>
      </c>
    </row>
    <row r="17" spans="2:9" x14ac:dyDescent="0.25">
      <c r="D17" s="236"/>
      <c r="E17" s="236"/>
      <c r="F17" s="236"/>
      <c r="G17" s="236"/>
      <c r="H17" s="236"/>
      <c r="I17" s="236"/>
    </row>
    <row r="18" spans="2:9" x14ac:dyDescent="0.25">
      <c r="B18" s="64" t="s">
        <v>18</v>
      </c>
      <c r="D18" s="236"/>
      <c r="E18" s="236"/>
      <c r="F18" s="236"/>
      <c r="G18" s="236"/>
      <c r="H18" s="236"/>
      <c r="I18" s="236"/>
    </row>
    <row r="19" spans="2:9" x14ac:dyDescent="0.25">
      <c r="D19" s="236"/>
      <c r="E19" s="236"/>
      <c r="F19" s="236"/>
      <c r="G19" s="236"/>
      <c r="H19" s="236"/>
      <c r="I19" s="236"/>
    </row>
    <row r="20" spans="2:9" x14ac:dyDescent="0.25">
      <c r="B20" s="68" t="s">
        <v>19</v>
      </c>
      <c r="C20" s="69">
        <v>5</v>
      </c>
      <c r="D20" s="235">
        <f>'4|Notes'!C96</f>
        <v>19434030</v>
      </c>
      <c r="E20" s="235">
        <f>'4|Notes'!D96</f>
        <v>20542537</v>
      </c>
      <c r="F20" s="235">
        <f>'4|Notes'!E96</f>
        <v>0</v>
      </c>
      <c r="G20" s="235">
        <f>'4|Notes'!F96</f>
        <v>0</v>
      </c>
      <c r="H20" s="235">
        <f>SUM(D20:G20)</f>
        <v>39976567</v>
      </c>
      <c r="I20" s="235">
        <f>'4|Notes'!H96</f>
        <v>0</v>
      </c>
    </row>
    <row r="21" spans="2:9" x14ac:dyDescent="0.25">
      <c r="B21" s="68" t="s">
        <v>20</v>
      </c>
      <c r="C21" s="69">
        <v>6</v>
      </c>
      <c r="D21" s="239">
        <f>'4|Notes'!C119</f>
        <v>27594434</v>
      </c>
      <c r="E21" s="239">
        <f>'4|Notes'!D119</f>
        <v>15825403</v>
      </c>
      <c r="F21" s="233">
        <f>'4|Notes'!E119</f>
        <v>0</v>
      </c>
      <c r="G21" s="233">
        <f>'4|Notes'!F119</f>
        <v>0</v>
      </c>
      <c r="H21" s="233">
        <f>SUM(D21:G21)</f>
        <v>43419837</v>
      </c>
      <c r="I21" s="233">
        <f>'4|Notes'!H119</f>
        <v>106839591</v>
      </c>
    </row>
    <row r="22" spans="2:9" x14ac:dyDescent="0.25">
      <c r="B22" s="68" t="s">
        <v>21</v>
      </c>
      <c r="C22" s="69">
        <v>7</v>
      </c>
      <c r="D22" s="235">
        <f>'4|Notes'!C132</f>
        <v>3850000</v>
      </c>
      <c r="E22" s="235">
        <f>'4|Notes'!D132</f>
        <v>4300000</v>
      </c>
      <c r="F22" s="235">
        <f>'4|Notes'!E132</f>
        <v>0</v>
      </c>
      <c r="G22" s="235">
        <f>'4|Notes'!F132</f>
        <v>0</v>
      </c>
      <c r="H22" s="235">
        <f>SUM(D22:G22)</f>
        <v>8150000</v>
      </c>
      <c r="I22" s="235">
        <f>'4|Notes'!H132</f>
        <v>0</v>
      </c>
    </row>
    <row r="23" spans="2:9" x14ac:dyDescent="0.25">
      <c r="B23" s="68" t="s">
        <v>22</v>
      </c>
      <c r="C23" s="69">
        <v>8</v>
      </c>
      <c r="D23" s="233">
        <f>'4|Notes'!C159</f>
        <v>19564434</v>
      </c>
      <c r="E23" s="233">
        <f>'4|Notes'!D159</f>
        <v>24259897</v>
      </c>
      <c r="F23" s="233">
        <f>'4|Notes'!E159</f>
        <v>0</v>
      </c>
      <c r="G23" s="233">
        <f>'4|Notes'!F159</f>
        <v>0</v>
      </c>
      <c r="H23" s="233">
        <f>SUM(D23:G23)</f>
        <v>43824331</v>
      </c>
      <c r="I23" s="233">
        <f>'4|Notes'!H159</f>
        <v>0</v>
      </c>
    </row>
    <row r="24" spans="2:9" x14ac:dyDescent="0.25">
      <c r="B24" s="68" t="s">
        <v>23</v>
      </c>
      <c r="C24" s="69">
        <v>9</v>
      </c>
      <c r="D24" s="233">
        <f>'4|Notes'!C175</f>
        <v>2450990</v>
      </c>
      <c r="E24" s="233">
        <f>'4|Notes'!D175</f>
        <v>3676465</v>
      </c>
      <c r="F24" s="233">
        <f>'4|Notes'!E175</f>
        <v>0</v>
      </c>
      <c r="G24" s="233">
        <f>'4|Notes'!F175</f>
        <v>0</v>
      </c>
      <c r="H24" s="233">
        <f>SUM(D24:G24)</f>
        <v>6127455</v>
      </c>
      <c r="I24" s="233">
        <f>'4|Notes'!H175</f>
        <v>0</v>
      </c>
    </row>
    <row r="25" spans="2:9" x14ac:dyDescent="0.25">
      <c r="B25" s="68" t="s">
        <v>24</v>
      </c>
      <c r="C25" s="69">
        <v>10</v>
      </c>
      <c r="D25" s="233">
        <f>'4|Notes'!C188</f>
        <v>9124990</v>
      </c>
      <c r="E25" s="233">
        <f>'4|Notes'!D188</f>
        <v>9088970</v>
      </c>
      <c r="F25" s="240">
        <f>'4|Notes'!E188</f>
        <v>0</v>
      </c>
      <c r="G25" s="233">
        <f>'4|Notes'!F188</f>
        <v>0</v>
      </c>
      <c r="H25" s="233">
        <f>'4|Notes'!G188</f>
        <v>18213960</v>
      </c>
      <c r="I25" s="233">
        <f>'4|Notes'!H188</f>
        <v>46924722</v>
      </c>
    </row>
    <row r="26" spans="2:9" ht="16.5" thickBot="1" x14ac:dyDescent="0.3">
      <c r="C26" s="61"/>
      <c r="D26" s="241"/>
      <c r="E26" s="241"/>
      <c r="F26" s="241"/>
      <c r="G26" s="241"/>
      <c r="H26" s="241"/>
      <c r="I26" s="241"/>
    </row>
    <row r="27" spans="2:9" ht="16.5" thickBot="1" x14ac:dyDescent="0.3">
      <c r="B27" s="64" t="s">
        <v>25</v>
      </c>
      <c r="C27" s="61"/>
      <c r="D27" s="238">
        <f t="shared" ref="D27:I27" si="1">SUM(D20:D25)</f>
        <v>82018878</v>
      </c>
      <c r="E27" s="238">
        <f t="shared" si="1"/>
        <v>77693272</v>
      </c>
      <c r="F27" s="238">
        <f t="shared" si="1"/>
        <v>0</v>
      </c>
      <c r="G27" s="238">
        <f t="shared" si="1"/>
        <v>0</v>
      </c>
      <c r="H27" s="238">
        <f t="shared" si="1"/>
        <v>159712150</v>
      </c>
      <c r="I27" s="238">
        <f t="shared" si="1"/>
        <v>153764313</v>
      </c>
    </row>
    <row r="28" spans="2:9" ht="16.5" thickBot="1" x14ac:dyDescent="0.3">
      <c r="C28" s="61"/>
      <c r="D28" s="236"/>
      <c r="E28" s="236"/>
      <c r="F28" s="236"/>
      <c r="G28" s="236"/>
      <c r="H28" s="236"/>
      <c r="I28" s="236"/>
    </row>
    <row r="29" spans="2:9" ht="16.5" thickBot="1" x14ac:dyDescent="0.3">
      <c r="B29" s="64" t="s">
        <v>26</v>
      </c>
      <c r="C29" s="61"/>
      <c r="D29" s="242">
        <f t="shared" ref="D29:I29" si="2">D16-D27</f>
        <v>2917913</v>
      </c>
      <c r="E29" s="242">
        <f t="shared" si="2"/>
        <v>2866504</v>
      </c>
      <c r="F29" s="242">
        <f t="shared" si="2"/>
        <v>0</v>
      </c>
      <c r="G29" s="242">
        <f t="shared" si="2"/>
        <v>0</v>
      </c>
      <c r="H29" s="242">
        <f t="shared" si="2"/>
        <v>5784417</v>
      </c>
      <c r="I29" s="242">
        <f t="shared" si="2"/>
        <v>-3982736</v>
      </c>
    </row>
    <row r="30" spans="2:9" ht="16.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14" zoomScale="85" zoomScaleNormal="85" workbookViewId="0">
      <selection activeCell="H41" sqref="H41"/>
    </sheetView>
  </sheetViews>
  <sheetFormatPr defaultRowHeight="15.75" x14ac:dyDescent="0.25"/>
  <cols>
    <col min="1" max="1" width="9.140625" style="13"/>
    <col min="2" max="2" width="46.5703125" style="13" bestFit="1" customWidth="1"/>
    <col min="3" max="3" width="7.42578125" style="224" customWidth="1"/>
    <col min="4" max="4" width="18.140625" style="16" bestFit="1" customWidth="1"/>
    <col min="5" max="5" width="18.140625" style="13" bestFit="1" customWidth="1"/>
    <col min="6" max="6" width="18.85546875" style="13" bestFit="1" customWidth="1"/>
    <col min="7" max="7" width="14.28515625" style="13" customWidth="1"/>
    <col min="8" max="8" width="15.5703125" style="73" customWidth="1"/>
    <col min="9" max="16384" width="9.140625" style="13"/>
  </cols>
  <sheetData>
    <row r="2" spans="1:8" x14ac:dyDescent="0.25">
      <c r="B2" s="95" t="s">
        <v>221</v>
      </c>
    </row>
    <row r="3" spans="1:8" x14ac:dyDescent="0.25">
      <c r="B3" s="95"/>
    </row>
    <row r="4" spans="1:8" x14ac:dyDescent="0.25">
      <c r="B4" s="95" t="s">
        <v>306</v>
      </c>
    </row>
    <row r="5" spans="1:8" x14ac:dyDescent="0.25">
      <c r="A5" s="95"/>
      <c r="B5" s="76"/>
    </row>
    <row r="6" spans="1:8" x14ac:dyDescent="0.25">
      <c r="B6" s="76"/>
      <c r="C6" s="225"/>
      <c r="D6" s="157" t="s">
        <v>0</v>
      </c>
      <c r="E6" s="99" t="s">
        <v>1</v>
      </c>
      <c r="F6" s="99" t="s">
        <v>2</v>
      </c>
      <c r="G6" s="99" t="s">
        <v>3</v>
      </c>
      <c r="H6" s="99" t="s">
        <v>57</v>
      </c>
    </row>
    <row r="7" spans="1:8" x14ac:dyDescent="0.25">
      <c r="C7" s="96" t="s">
        <v>4</v>
      </c>
      <c r="D7" s="157" t="s">
        <v>5</v>
      </c>
      <c r="E7" s="99" t="s">
        <v>6</v>
      </c>
      <c r="F7" s="99" t="s">
        <v>223</v>
      </c>
      <c r="G7" s="99" t="s">
        <v>8</v>
      </c>
      <c r="H7" s="100">
        <v>2015</v>
      </c>
    </row>
    <row r="8" spans="1:8" x14ac:dyDescent="0.25">
      <c r="C8" s="226"/>
      <c r="D8" s="157" t="s">
        <v>9</v>
      </c>
      <c r="E8" s="99" t="s">
        <v>10</v>
      </c>
      <c r="F8" s="99" t="s">
        <v>10</v>
      </c>
      <c r="G8" s="99" t="s">
        <v>10</v>
      </c>
      <c r="H8" s="99" t="s">
        <v>10</v>
      </c>
    </row>
    <row r="9" spans="1:8" x14ac:dyDescent="0.25">
      <c r="G9" s="77"/>
      <c r="H9" s="78"/>
    </row>
    <row r="10" spans="1:8" x14ac:dyDescent="0.25">
      <c r="B10" s="64" t="s">
        <v>40</v>
      </c>
      <c r="C10" s="227"/>
      <c r="D10" s="82"/>
      <c r="E10" s="59"/>
      <c r="F10" s="59"/>
      <c r="G10" s="59"/>
      <c r="H10" s="74"/>
    </row>
    <row r="11" spans="1:8" x14ac:dyDescent="0.25">
      <c r="C11" s="227"/>
      <c r="D11" s="82"/>
      <c r="E11" s="59"/>
      <c r="F11" s="59"/>
      <c r="G11" s="59"/>
      <c r="H11" s="78"/>
    </row>
    <row r="12" spans="1:8" x14ac:dyDescent="0.25">
      <c r="B12" s="64" t="s">
        <v>41</v>
      </c>
      <c r="C12" s="227"/>
    </row>
    <row r="13" spans="1:8" x14ac:dyDescent="0.25">
      <c r="B13" s="68" t="s">
        <v>42</v>
      </c>
      <c r="C13" s="69" t="s">
        <v>43</v>
      </c>
      <c r="D13" s="98">
        <f>'4|Notes'!C227</f>
        <v>26664366</v>
      </c>
      <c r="E13" s="98">
        <f>'4|Notes'!D227</f>
        <v>29338864</v>
      </c>
      <c r="F13" s="98">
        <f>'4|Notes'!E227</f>
        <v>0</v>
      </c>
      <c r="G13" s="98">
        <f>'4|Notes'!F227</f>
        <v>0</v>
      </c>
      <c r="H13" s="98">
        <f>'4|Notes'!G227</f>
        <v>25593413</v>
      </c>
    </row>
    <row r="14" spans="1:8" x14ac:dyDescent="0.25">
      <c r="B14" s="68" t="s">
        <v>44</v>
      </c>
      <c r="C14" s="69" t="s">
        <v>45</v>
      </c>
      <c r="D14" s="98">
        <f>'4|Notes'!C240</f>
        <v>515320</v>
      </c>
      <c r="E14" s="98">
        <f>'4|Notes'!D240</f>
        <v>568247</v>
      </c>
      <c r="F14" s="98">
        <f>'4|Notes'!E240</f>
        <v>0</v>
      </c>
      <c r="G14" s="98">
        <f>'4|Notes'!F240</f>
        <v>0</v>
      </c>
      <c r="H14" s="98">
        <f>'4|Notes'!G240</f>
        <v>0</v>
      </c>
    </row>
    <row r="15" spans="1:8" x14ac:dyDescent="0.25">
      <c r="B15" s="68" t="s">
        <v>46</v>
      </c>
      <c r="C15" s="69" t="s">
        <v>47</v>
      </c>
      <c r="D15" s="98">
        <f>'4|Notes'!C251</f>
        <v>631640</v>
      </c>
      <c r="E15" s="98">
        <f>'4|Notes'!D251</f>
        <v>570719</v>
      </c>
      <c r="F15" s="98">
        <f>'4|Notes'!E251</f>
        <v>0</v>
      </c>
      <c r="G15" s="98">
        <f>'4|Notes'!F251</f>
        <v>0</v>
      </c>
      <c r="H15" s="98">
        <f>'4|Notes'!G251</f>
        <v>0</v>
      </c>
    </row>
    <row r="16" spans="1:8" x14ac:dyDescent="0.25">
      <c r="D16" s="79"/>
      <c r="E16" s="79"/>
      <c r="F16" s="79"/>
      <c r="G16" s="79"/>
      <c r="H16" s="79"/>
    </row>
    <row r="17" spans="2:8" x14ac:dyDescent="0.25">
      <c r="B17" s="64" t="s">
        <v>48</v>
      </c>
      <c r="D17" s="228">
        <f>SUM(D13:D15)</f>
        <v>27811326</v>
      </c>
      <c r="E17" s="228">
        <f t="shared" ref="E17:H17" si="0">SUM(E13:E15)</f>
        <v>30477830</v>
      </c>
      <c r="F17" s="228">
        <f t="shared" si="0"/>
        <v>0</v>
      </c>
      <c r="G17" s="228">
        <f t="shared" si="0"/>
        <v>0</v>
      </c>
      <c r="H17" s="228">
        <f t="shared" si="0"/>
        <v>25593413</v>
      </c>
    </row>
    <row r="18" spans="2:8" x14ac:dyDescent="0.25">
      <c r="D18" s="79"/>
      <c r="E18" s="79"/>
      <c r="F18" s="79"/>
      <c r="G18" s="79"/>
      <c r="H18" s="79"/>
    </row>
    <row r="19" spans="2:8" x14ac:dyDescent="0.25">
      <c r="B19" s="68" t="s">
        <v>49</v>
      </c>
      <c r="C19" s="69">
        <v>12</v>
      </c>
      <c r="D19" s="98">
        <f>'4|Notes'!C261</f>
        <v>700000</v>
      </c>
      <c r="E19" s="98">
        <f>'4|Notes'!D261</f>
        <v>900000</v>
      </c>
      <c r="F19" s="98">
        <f>'4|Notes'!E261</f>
        <v>0</v>
      </c>
      <c r="G19" s="98">
        <f>'4|Notes'!F261</f>
        <v>0</v>
      </c>
      <c r="H19" s="98">
        <f>'4|Notes'!G261</f>
        <v>0</v>
      </c>
    </row>
    <row r="20" spans="2:8" ht="16.5" thickBot="1" x14ac:dyDescent="0.3">
      <c r="D20" s="79"/>
      <c r="E20" s="79"/>
      <c r="F20" s="79"/>
      <c r="G20" s="79"/>
      <c r="H20" s="79"/>
    </row>
    <row r="21" spans="2:8" ht="16.5" thickBot="1" x14ac:dyDescent="0.3">
      <c r="B21" s="64" t="s">
        <v>50</v>
      </c>
      <c r="D21" s="229">
        <f>SUM(D17,D19)</f>
        <v>28511326</v>
      </c>
      <c r="E21" s="229">
        <f>SUM(E17,E19)</f>
        <v>31377830</v>
      </c>
      <c r="F21" s="229">
        <f>SUM(F17,F19)</f>
        <v>0</v>
      </c>
      <c r="G21" s="229">
        <f>SUM(G17,G19)</f>
        <v>0</v>
      </c>
      <c r="H21" s="229">
        <f>SUM(H17,H19)</f>
        <v>25593413</v>
      </c>
    </row>
    <row r="22" spans="2:8" x14ac:dyDescent="0.25">
      <c r="D22" s="79"/>
      <c r="E22" s="231"/>
      <c r="F22" s="231"/>
      <c r="G22" s="231"/>
      <c r="H22" s="79"/>
    </row>
    <row r="23" spans="2:8" x14ac:dyDescent="0.25">
      <c r="B23" s="64" t="s">
        <v>51</v>
      </c>
      <c r="D23" s="79"/>
      <c r="E23" s="231"/>
      <c r="F23" s="231"/>
      <c r="G23" s="231"/>
      <c r="H23" s="79"/>
    </row>
    <row r="24" spans="2:8" x14ac:dyDescent="0.25">
      <c r="D24" s="230"/>
      <c r="E24" s="232"/>
      <c r="F24" s="232"/>
      <c r="G24" s="232"/>
      <c r="H24" s="230"/>
    </row>
    <row r="25" spans="2:8" x14ac:dyDescent="0.25">
      <c r="B25" s="68" t="s">
        <v>52</v>
      </c>
      <c r="C25" s="69">
        <v>13</v>
      </c>
      <c r="D25" s="98">
        <f>'4|Notes'!C291</f>
        <v>25593413</v>
      </c>
      <c r="E25" s="98">
        <f>'4|Notes'!D291</f>
        <v>28511326</v>
      </c>
      <c r="F25" s="98">
        <f>'4|Notes'!E291*0</f>
        <v>0</v>
      </c>
      <c r="G25" s="98">
        <f>'4|Notes'!F291</f>
        <v>0</v>
      </c>
      <c r="H25" s="98">
        <f>'4|Notes'!G291</f>
        <v>29576149</v>
      </c>
    </row>
    <row r="26" spans="2:8" x14ac:dyDescent="0.25">
      <c r="B26" s="68" t="s">
        <v>53</v>
      </c>
      <c r="D26" s="98">
        <f>'1|Receipts &amp; Payments'!D29</f>
        <v>2917913</v>
      </c>
      <c r="E26" s="98">
        <f>'1|Receipts &amp; Payments'!E29</f>
        <v>2866504</v>
      </c>
      <c r="F26" s="98">
        <f>'1|Receipts &amp; Payments'!F29</f>
        <v>0</v>
      </c>
      <c r="G26" s="98">
        <f>'1|Receipts &amp; Payments'!G29</f>
        <v>0</v>
      </c>
      <c r="H26" s="98">
        <f>'1|Receipts &amp; Payments'!I29</f>
        <v>-3982736</v>
      </c>
    </row>
    <row r="27" spans="2:8" x14ac:dyDescent="0.25">
      <c r="B27" s="68" t="s">
        <v>54</v>
      </c>
      <c r="C27" s="115" t="s">
        <v>55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</row>
    <row r="28" spans="2:8" ht="16.5" thickBot="1" x14ac:dyDescent="0.3">
      <c r="D28" s="79"/>
      <c r="E28" s="79"/>
      <c r="F28" s="79"/>
      <c r="G28" s="79"/>
      <c r="H28" s="79"/>
    </row>
    <row r="29" spans="2:8" ht="16.5" thickBot="1" x14ac:dyDescent="0.3">
      <c r="B29" s="64" t="s">
        <v>56</v>
      </c>
      <c r="D29" s="229">
        <f>SUM(D25:D27)</f>
        <v>28511326</v>
      </c>
      <c r="E29" s="229">
        <f>SUM(E25:E27)</f>
        <v>31377830</v>
      </c>
      <c r="F29" s="229">
        <f>SUM(F25:F27)</f>
        <v>0</v>
      </c>
      <c r="G29" s="229">
        <f>SUM(G25:G27)</f>
        <v>0</v>
      </c>
      <c r="H29" s="229">
        <f>SUM(H25:H27)</f>
        <v>25593413</v>
      </c>
    </row>
    <row r="30" spans="2:8" x14ac:dyDescent="0.25">
      <c r="D30" s="230"/>
      <c r="E30" s="232"/>
      <c r="F30" s="232"/>
      <c r="G30" s="232"/>
      <c r="H30" s="230"/>
    </row>
    <row r="31" spans="2:8" x14ac:dyDescent="0.25">
      <c r="B31" s="243" t="s">
        <v>201</v>
      </c>
      <c r="C31" s="244"/>
      <c r="D31" s="245">
        <f>D21-D29</f>
        <v>0</v>
      </c>
      <c r="E31" s="246">
        <f t="shared" ref="E31:H31" si="1">E21-E29</f>
        <v>0</v>
      </c>
      <c r="F31" s="246">
        <f t="shared" si="1"/>
        <v>0</v>
      </c>
      <c r="G31" s="246">
        <f t="shared" si="1"/>
        <v>0</v>
      </c>
      <c r="H31" s="246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21" zoomScale="85" zoomScaleNormal="85" workbookViewId="0">
      <selection activeCell="I38" sqref="I38"/>
    </sheetView>
  </sheetViews>
  <sheetFormatPr defaultRowHeight="15.75" x14ac:dyDescent="0.25"/>
  <cols>
    <col min="1" max="1" width="9.140625" style="13"/>
    <col min="2" max="2" width="52.140625" style="13" bestFit="1" customWidth="1"/>
    <col min="3" max="3" width="11.7109375" style="71" bestFit="1" customWidth="1"/>
    <col min="4" max="5" width="15" style="12" bestFit="1" customWidth="1"/>
    <col min="6" max="7" width="15.5703125" style="12" bestFit="1" customWidth="1"/>
    <col min="8" max="8" width="16.5703125" style="12" bestFit="1" customWidth="1"/>
    <col min="9" max="9" width="19.140625" style="12" bestFit="1" customWidth="1"/>
    <col min="10" max="11" width="9.140625" style="13"/>
    <col min="12" max="12" width="13.7109375" style="13" bestFit="1" customWidth="1"/>
    <col min="13" max="16384" width="9.140625" style="13"/>
  </cols>
  <sheetData>
    <row r="2" spans="2:9" x14ac:dyDescent="0.25">
      <c r="B2" s="84" t="s">
        <v>221</v>
      </c>
    </row>
    <row r="3" spans="2:9" x14ac:dyDescent="0.25">
      <c r="B3" s="84"/>
    </row>
    <row r="4" spans="2:9" x14ac:dyDescent="0.25">
      <c r="B4" s="84" t="s">
        <v>307</v>
      </c>
      <c r="C4" s="60"/>
      <c r="D4" s="58"/>
      <c r="E4" s="58"/>
      <c r="F4" s="58"/>
      <c r="G4" s="58"/>
    </row>
    <row r="5" spans="2:9" x14ac:dyDescent="0.25">
      <c r="B5" s="84"/>
      <c r="C5" s="60"/>
      <c r="D5" s="58"/>
      <c r="E5" s="58"/>
      <c r="F5" s="58"/>
      <c r="G5" s="58"/>
    </row>
    <row r="6" spans="2:9" x14ac:dyDescent="0.25">
      <c r="B6" s="57"/>
      <c r="C6" s="87"/>
      <c r="D6" s="92" t="s">
        <v>0</v>
      </c>
      <c r="E6" s="92" t="s">
        <v>1</v>
      </c>
      <c r="F6" s="92" t="s">
        <v>2</v>
      </c>
      <c r="G6" s="92" t="s">
        <v>3</v>
      </c>
      <c r="H6" s="94" t="s">
        <v>222</v>
      </c>
      <c r="I6" s="88" t="s">
        <v>195</v>
      </c>
    </row>
    <row r="7" spans="2:9" x14ac:dyDescent="0.25">
      <c r="B7" s="59"/>
      <c r="C7" s="87" t="s">
        <v>4</v>
      </c>
      <c r="D7" s="92" t="s">
        <v>5</v>
      </c>
      <c r="E7" s="92" t="s">
        <v>6</v>
      </c>
      <c r="F7" s="92" t="s">
        <v>223</v>
      </c>
      <c r="G7" s="92" t="s">
        <v>8</v>
      </c>
      <c r="H7" s="89">
        <v>2015</v>
      </c>
      <c r="I7" s="90">
        <v>2014</v>
      </c>
    </row>
    <row r="8" spans="2:9" x14ac:dyDescent="0.25">
      <c r="B8" s="57"/>
      <c r="C8" s="87"/>
      <c r="D8" s="92" t="s">
        <v>9</v>
      </c>
      <c r="E8" s="92" t="s">
        <v>10</v>
      </c>
      <c r="F8" s="92" t="s">
        <v>10</v>
      </c>
      <c r="G8" s="92" t="s">
        <v>10</v>
      </c>
      <c r="H8" s="92" t="s">
        <v>10</v>
      </c>
      <c r="I8" s="92" t="s">
        <v>10</v>
      </c>
    </row>
    <row r="9" spans="2:9" x14ac:dyDescent="0.25">
      <c r="B9" s="59"/>
      <c r="C9" s="61"/>
      <c r="D9" s="62"/>
      <c r="E9" s="62"/>
      <c r="F9" s="62"/>
      <c r="G9" s="62"/>
      <c r="H9" s="62"/>
      <c r="I9" s="63"/>
    </row>
    <row r="10" spans="2:9" x14ac:dyDescent="0.25">
      <c r="B10" s="64" t="s">
        <v>27</v>
      </c>
      <c r="C10" s="61"/>
      <c r="D10" s="65"/>
      <c r="E10" s="66"/>
      <c r="F10" s="66"/>
      <c r="G10" s="66"/>
      <c r="H10" s="66"/>
      <c r="I10" s="67"/>
    </row>
    <row r="11" spans="2:9" x14ac:dyDescent="0.25">
      <c r="B11" s="68" t="s">
        <v>12</v>
      </c>
      <c r="C11" s="69">
        <v>1</v>
      </c>
      <c r="D11" s="98">
        <f>'4|Notes'!C17</f>
        <v>11400000</v>
      </c>
      <c r="E11" s="98">
        <f>'4|Notes'!D17</f>
        <v>10141000</v>
      </c>
      <c r="F11" s="98">
        <f>'4|Notes'!E17</f>
        <v>0</v>
      </c>
      <c r="G11" s="98">
        <f>'4|Notes'!F17</f>
        <v>0</v>
      </c>
      <c r="H11" s="98">
        <f>SUM(D11:G11)</f>
        <v>21541000</v>
      </c>
      <c r="I11" s="102">
        <f>'4|Notes'!H17</f>
        <v>0</v>
      </c>
    </row>
    <row r="12" spans="2:9" x14ac:dyDescent="0.25">
      <c r="B12" s="68" t="s">
        <v>14</v>
      </c>
      <c r="C12" s="86">
        <v>2</v>
      </c>
      <c r="D12" s="98">
        <f>'4|Notes'!E42</f>
        <v>11190800</v>
      </c>
      <c r="E12" s="98">
        <f>'4|Notes'!F42</f>
        <v>10340000</v>
      </c>
      <c r="F12" s="98">
        <f>'4|Notes'!G42</f>
        <v>0</v>
      </c>
      <c r="G12" s="98">
        <f>'4|Notes'!H42</f>
        <v>0</v>
      </c>
      <c r="H12" s="98">
        <f>SUM(D12:G12)</f>
        <v>21530800</v>
      </c>
      <c r="I12" s="102">
        <f>'4|Notes'!J42</f>
        <v>0</v>
      </c>
    </row>
    <row r="13" spans="2:9" x14ac:dyDescent="0.25">
      <c r="B13" s="68" t="s">
        <v>16</v>
      </c>
      <c r="C13" s="69">
        <v>4</v>
      </c>
      <c r="D13" s="70">
        <f>'4|Notes'!C77</f>
        <v>27832031</v>
      </c>
      <c r="E13" s="70">
        <f>'4|Notes'!D77</f>
        <v>24378696</v>
      </c>
      <c r="F13" s="70">
        <f>'4|Notes'!E77</f>
        <v>0</v>
      </c>
      <c r="G13" s="70">
        <f>'4|Notes'!F77</f>
        <v>0</v>
      </c>
      <c r="H13" s="70">
        <f>SUM(D13:G13)</f>
        <v>52210727</v>
      </c>
      <c r="I13" s="102">
        <f>'4|Notes'!H77</f>
        <v>71498070</v>
      </c>
    </row>
    <row r="14" spans="2:9" x14ac:dyDescent="0.25">
      <c r="D14" s="72"/>
      <c r="E14" s="73"/>
      <c r="F14" s="73"/>
      <c r="G14" s="73"/>
      <c r="H14" s="73"/>
      <c r="I14" s="103"/>
    </row>
    <row r="15" spans="2:9" x14ac:dyDescent="0.25">
      <c r="B15" s="64" t="s">
        <v>28</v>
      </c>
      <c r="D15" s="74"/>
      <c r="E15" s="74"/>
      <c r="F15" s="74"/>
      <c r="G15" s="74"/>
      <c r="H15" s="74"/>
      <c r="I15" s="102"/>
    </row>
    <row r="16" spans="2:9" x14ac:dyDescent="0.25">
      <c r="B16" s="68" t="s">
        <v>19</v>
      </c>
      <c r="C16" s="69">
        <v>5</v>
      </c>
      <c r="D16" s="98">
        <f>'4|Notes'!C96</f>
        <v>19434030</v>
      </c>
      <c r="E16" s="98">
        <f>'4|Notes'!D96</f>
        <v>20542537</v>
      </c>
      <c r="F16" s="98">
        <f>'4|Notes'!E96</f>
        <v>0</v>
      </c>
      <c r="G16" s="98">
        <f>'4|Notes'!F96</f>
        <v>0</v>
      </c>
      <c r="H16" s="98">
        <f>SUM(D16:G16)</f>
        <v>39976567</v>
      </c>
      <c r="I16" s="102">
        <f>'4|Notes'!H96</f>
        <v>0</v>
      </c>
    </row>
    <row r="17" spans="2:9" x14ac:dyDescent="0.25">
      <c r="B17" s="68" t="s">
        <v>20</v>
      </c>
      <c r="C17" s="69">
        <v>6</v>
      </c>
      <c r="D17" s="98">
        <f>'4|Notes'!C119</f>
        <v>27594434</v>
      </c>
      <c r="E17" s="98">
        <f>'4|Notes'!D119</f>
        <v>15825403</v>
      </c>
      <c r="F17" s="98">
        <f>'4|Notes'!E119</f>
        <v>0</v>
      </c>
      <c r="G17" s="98">
        <f>'4|Notes'!F119</f>
        <v>0</v>
      </c>
      <c r="H17" s="98">
        <f>SUM(D17:G17)</f>
        <v>43419837</v>
      </c>
      <c r="I17" s="102">
        <f>'4|Notes'!H119</f>
        <v>106839591</v>
      </c>
    </row>
    <row r="18" spans="2:9" x14ac:dyDescent="0.25">
      <c r="B18" s="68" t="s">
        <v>21</v>
      </c>
      <c r="C18" s="69">
        <v>7</v>
      </c>
      <c r="D18" s="70">
        <f>'4|Notes'!C132</f>
        <v>3850000</v>
      </c>
      <c r="E18" s="70">
        <f>'4|Notes'!D132</f>
        <v>4300000</v>
      </c>
      <c r="F18" s="70">
        <f>'4|Notes'!E132</f>
        <v>0</v>
      </c>
      <c r="G18" s="70">
        <f>'4|Notes'!F132</f>
        <v>0</v>
      </c>
      <c r="H18" s="70">
        <f>SUM(D18:G18)</f>
        <v>8150000</v>
      </c>
      <c r="I18" s="102">
        <f>'4|Notes'!H132</f>
        <v>0</v>
      </c>
    </row>
    <row r="19" spans="2:9" x14ac:dyDescent="0.25">
      <c r="B19" s="68" t="s">
        <v>23</v>
      </c>
      <c r="C19" s="69">
        <v>9</v>
      </c>
      <c r="D19" s="98">
        <f>'4|Notes'!C175</f>
        <v>2450990</v>
      </c>
      <c r="E19" s="98">
        <f>'4|Notes'!D175</f>
        <v>3676465</v>
      </c>
      <c r="F19" s="98">
        <f>'4|Notes'!E175</f>
        <v>0</v>
      </c>
      <c r="G19" s="98">
        <f>'4|Notes'!F175</f>
        <v>0</v>
      </c>
      <c r="H19" s="98">
        <f>SUM(D19:G19)</f>
        <v>6127455</v>
      </c>
      <c r="I19" s="102">
        <f>'4|Notes'!H175</f>
        <v>0</v>
      </c>
    </row>
    <row r="20" spans="2:9" x14ac:dyDescent="0.25">
      <c r="B20" s="68" t="s">
        <v>29</v>
      </c>
      <c r="C20" s="69">
        <v>10</v>
      </c>
      <c r="D20" s="98">
        <f>'4|Notes'!C188</f>
        <v>9124990</v>
      </c>
      <c r="E20" s="98">
        <f>'4|Notes'!D188</f>
        <v>9088970</v>
      </c>
      <c r="F20" s="98">
        <f>'4|Notes'!E188</f>
        <v>0</v>
      </c>
      <c r="G20" s="98">
        <f>'4|Notes'!F188</f>
        <v>0</v>
      </c>
      <c r="H20" s="98">
        <f>SUM(D20:G21)</f>
        <v>18213960</v>
      </c>
      <c r="I20" s="102">
        <f>'4|Notes'!H188</f>
        <v>46924722</v>
      </c>
    </row>
    <row r="21" spans="2:9" x14ac:dyDescent="0.25">
      <c r="B21" s="68"/>
      <c r="C21" s="69"/>
      <c r="D21" s="98"/>
      <c r="E21" s="98"/>
      <c r="F21" s="98"/>
      <c r="G21" s="98"/>
      <c r="H21" s="98"/>
      <c r="I21" s="102"/>
    </row>
    <row r="22" spans="2:9" x14ac:dyDescent="0.25">
      <c r="B22" s="64" t="s">
        <v>30</v>
      </c>
      <c r="D22" s="74"/>
      <c r="E22" s="74"/>
      <c r="F22" s="74"/>
      <c r="G22" s="74"/>
      <c r="H22" s="74"/>
      <c r="I22" s="104"/>
    </row>
    <row r="23" spans="2:9" x14ac:dyDescent="0.25">
      <c r="B23" s="68" t="s">
        <v>209</v>
      </c>
      <c r="D23" s="70">
        <f>-('2|Assets &amp; Liabilities'!D19-'2|Assets &amp; Liabilities'!H19)</f>
        <v>-700000</v>
      </c>
      <c r="E23" s="70">
        <f>-('2|Assets &amp; Liabilities'!E19-'2|Assets &amp; Liabilities'!D19)</f>
        <v>-200000</v>
      </c>
      <c r="F23" s="70">
        <f>-('2|Assets &amp; Liabilities'!F19-'2|Assets &amp; Liabilities'!E19)*0</f>
        <v>0</v>
      </c>
      <c r="G23" s="70">
        <f>-('2|Assets &amp; Liabilities'!G19-'2|Assets &amp; Liabilities'!F19)</f>
        <v>0</v>
      </c>
      <c r="H23" s="70">
        <f>SUM(D23:G23)</f>
        <v>-900000</v>
      </c>
      <c r="I23" s="102">
        <v>0</v>
      </c>
    </row>
    <row r="24" spans="2:9" ht="16.5" thickBot="1" x14ac:dyDescent="0.3">
      <c r="D24" s="74"/>
      <c r="E24" s="74"/>
      <c r="F24" s="74"/>
      <c r="G24" s="74"/>
      <c r="H24" s="74"/>
      <c r="I24" s="104"/>
    </row>
    <row r="25" spans="2:9" ht="16.5" thickBot="1" x14ac:dyDescent="0.3">
      <c r="B25" s="64" t="s">
        <v>31</v>
      </c>
      <c r="D25" s="80">
        <f t="shared" ref="D25:I25" si="0">SUM(D11:D13)-SUM(D16:D21)+SUM(D23)</f>
        <v>-12731613</v>
      </c>
      <c r="E25" s="80">
        <f t="shared" si="0"/>
        <v>-8773679</v>
      </c>
      <c r="F25" s="80">
        <f t="shared" si="0"/>
        <v>0</v>
      </c>
      <c r="G25" s="80">
        <f t="shared" si="0"/>
        <v>0</v>
      </c>
      <c r="H25" s="80">
        <f t="shared" si="0"/>
        <v>-21505292</v>
      </c>
      <c r="I25" s="105">
        <f t="shared" si="0"/>
        <v>-82266243</v>
      </c>
    </row>
    <row r="26" spans="2:9" x14ac:dyDescent="0.25">
      <c r="D26" s="73"/>
      <c r="E26" s="73"/>
      <c r="F26" s="73"/>
      <c r="G26" s="73"/>
      <c r="H26" s="73"/>
      <c r="I26" s="103"/>
    </row>
    <row r="27" spans="2:9" x14ac:dyDescent="0.25">
      <c r="B27" s="75" t="s">
        <v>32</v>
      </c>
      <c r="D27" s="73"/>
      <c r="E27" s="73"/>
      <c r="F27" s="73"/>
      <c r="G27" s="73"/>
      <c r="H27" s="73"/>
      <c r="I27" s="103"/>
    </row>
    <row r="28" spans="2:9" x14ac:dyDescent="0.25">
      <c r="B28" s="68" t="s">
        <v>22</v>
      </c>
      <c r="C28" s="69">
        <v>8</v>
      </c>
      <c r="D28" s="70">
        <f>'4|Notes'!C159</f>
        <v>19564434</v>
      </c>
      <c r="E28" s="70">
        <f>'4|Notes'!D159</f>
        <v>24259897</v>
      </c>
      <c r="F28" s="70">
        <f>'4|Notes'!E159</f>
        <v>0</v>
      </c>
      <c r="G28" s="70">
        <f>'4|Notes'!F159</f>
        <v>0</v>
      </c>
      <c r="H28" s="70">
        <f>SUM(D28:G28)</f>
        <v>43824331</v>
      </c>
      <c r="I28" s="102">
        <f>'4|Notes'!H159</f>
        <v>0</v>
      </c>
    </row>
    <row r="29" spans="2:9" ht="16.5" thickBot="1" x14ac:dyDescent="0.3">
      <c r="B29" s="68"/>
      <c r="C29" s="69"/>
      <c r="D29" s="70"/>
      <c r="E29" s="70"/>
      <c r="F29" s="70"/>
      <c r="G29" s="70"/>
      <c r="H29" s="70"/>
      <c r="I29" s="102"/>
    </row>
    <row r="30" spans="2:9" ht="16.5" thickBot="1" x14ac:dyDescent="0.3">
      <c r="B30" s="64" t="s">
        <v>33</v>
      </c>
      <c r="D30" s="80">
        <f>-D28</f>
        <v>-19564434</v>
      </c>
      <c r="E30" s="80">
        <f>-SUM(E28)</f>
        <v>-24259897</v>
      </c>
      <c r="F30" s="80">
        <f t="shared" ref="F30:I30" si="1">SUM(F28)</f>
        <v>0</v>
      </c>
      <c r="G30" s="80">
        <f t="shared" si="1"/>
        <v>0</v>
      </c>
      <c r="H30" s="80">
        <f t="shared" si="1"/>
        <v>43824331</v>
      </c>
      <c r="I30" s="105">
        <f t="shared" si="1"/>
        <v>0</v>
      </c>
    </row>
    <row r="31" spans="2:9" x14ac:dyDescent="0.25">
      <c r="D31" s="73"/>
      <c r="E31" s="73"/>
      <c r="F31" s="73"/>
      <c r="G31" s="73"/>
      <c r="H31" s="73"/>
      <c r="I31" s="103"/>
    </row>
    <row r="32" spans="2:9" x14ac:dyDescent="0.25">
      <c r="B32" s="75" t="s">
        <v>34</v>
      </c>
      <c r="D32" s="73"/>
      <c r="E32" s="73"/>
      <c r="F32" s="73"/>
      <c r="G32" s="73"/>
      <c r="H32" s="73"/>
      <c r="I32" s="103"/>
    </row>
    <row r="33" spans="2:12" x14ac:dyDescent="0.25">
      <c r="B33" s="68" t="s">
        <v>15</v>
      </c>
      <c r="C33" s="86">
        <v>3</v>
      </c>
      <c r="D33" s="98">
        <f>'4|Notes'!E62</f>
        <v>34513960</v>
      </c>
      <c r="E33" s="98">
        <f>'4|Notes'!F62</f>
        <v>35700080</v>
      </c>
      <c r="F33" s="98">
        <f>'4|Notes'!G62</f>
        <v>0</v>
      </c>
      <c r="G33" s="98">
        <f>'4|Notes'!H62</f>
        <v>0</v>
      </c>
      <c r="H33" s="98">
        <f>SUM(D33:G34)</f>
        <v>70214040</v>
      </c>
      <c r="I33" s="102">
        <f>'4|Notes'!J62</f>
        <v>78283507</v>
      </c>
    </row>
    <row r="34" spans="2:12" ht="16.5" thickBot="1" x14ac:dyDescent="0.3">
      <c r="B34" s="68"/>
      <c r="C34" s="86"/>
      <c r="D34" s="101"/>
      <c r="E34" s="101"/>
      <c r="F34" s="101"/>
      <c r="G34" s="101"/>
      <c r="H34" s="101"/>
      <c r="I34" s="106"/>
    </row>
    <row r="35" spans="2:12" ht="16.5" thickBot="1" x14ac:dyDescent="0.3">
      <c r="B35" s="64" t="s">
        <v>35</v>
      </c>
      <c r="D35" s="80">
        <f>SUM(D33)</f>
        <v>34513960</v>
      </c>
      <c r="E35" s="80">
        <f t="shared" ref="E35:I35" si="2">SUM(E33)</f>
        <v>35700080</v>
      </c>
      <c r="F35" s="80">
        <f t="shared" si="2"/>
        <v>0</v>
      </c>
      <c r="G35" s="80">
        <f t="shared" si="2"/>
        <v>0</v>
      </c>
      <c r="H35" s="80">
        <f t="shared" si="2"/>
        <v>70214040</v>
      </c>
      <c r="I35" s="105">
        <f t="shared" si="2"/>
        <v>78283507</v>
      </c>
    </row>
    <row r="36" spans="2:12" x14ac:dyDescent="0.25">
      <c r="D36" s="73"/>
      <c r="E36" s="73"/>
      <c r="F36" s="73"/>
      <c r="G36" s="73"/>
      <c r="H36" s="73"/>
      <c r="I36" s="103"/>
    </row>
    <row r="37" spans="2:12" ht="31.5" x14ac:dyDescent="0.25">
      <c r="B37" s="75" t="s">
        <v>36</v>
      </c>
      <c r="D37" s="70">
        <f>SUM(D25,D30,D35)</f>
        <v>2217913</v>
      </c>
      <c r="E37" s="70">
        <f t="shared" ref="E37:I37" si="3">SUM(E25,E30,E35)</f>
        <v>2666504</v>
      </c>
      <c r="F37" s="70">
        <f t="shared" si="3"/>
        <v>0</v>
      </c>
      <c r="G37" s="70">
        <f t="shared" si="3"/>
        <v>0</v>
      </c>
      <c r="H37" s="70">
        <f t="shared" si="3"/>
        <v>92533079</v>
      </c>
      <c r="I37" s="107">
        <f t="shared" si="3"/>
        <v>-3982736</v>
      </c>
    </row>
    <row r="38" spans="2:12" ht="32.25" thickBot="1" x14ac:dyDescent="0.3">
      <c r="B38" s="75" t="s">
        <v>37</v>
      </c>
      <c r="D38" s="70">
        <f>'2|Assets &amp; Liabilities'!H17</f>
        <v>25593413</v>
      </c>
      <c r="E38" s="70">
        <f>D39</f>
        <v>27811326</v>
      </c>
      <c r="F38" s="70">
        <f>E39*0</f>
        <v>0</v>
      </c>
      <c r="G38" s="70">
        <f>F39</f>
        <v>0</v>
      </c>
      <c r="H38" s="70">
        <v>0</v>
      </c>
      <c r="I38" s="102">
        <v>26051149</v>
      </c>
      <c r="L38" s="121"/>
    </row>
    <row r="39" spans="2:12" ht="15.75" customHeight="1" x14ac:dyDescent="0.25">
      <c r="B39" s="256" t="s">
        <v>38</v>
      </c>
      <c r="C39" s="257" t="s">
        <v>39</v>
      </c>
      <c r="D39" s="254">
        <f>SUM(D37:D38)</f>
        <v>27811326</v>
      </c>
      <c r="E39" s="254">
        <f t="shared" ref="E39:I39" si="4">SUM(E37:E38)</f>
        <v>30477830</v>
      </c>
      <c r="F39" s="254">
        <f t="shared" si="4"/>
        <v>0</v>
      </c>
      <c r="G39" s="254">
        <f t="shared" si="4"/>
        <v>0</v>
      </c>
      <c r="H39" s="254">
        <f t="shared" si="4"/>
        <v>92533079</v>
      </c>
      <c r="I39" s="252">
        <f t="shared" si="4"/>
        <v>22068413</v>
      </c>
    </row>
    <row r="40" spans="2:12" ht="16.5" thickBot="1" x14ac:dyDescent="0.3">
      <c r="B40" s="256"/>
      <c r="C40" s="257"/>
      <c r="D40" s="255"/>
      <c r="E40" s="255"/>
      <c r="F40" s="255"/>
      <c r="G40" s="255"/>
      <c r="H40" s="255"/>
      <c r="I40" s="253"/>
    </row>
    <row r="41" spans="2:12" ht="16.5" thickTop="1" x14ac:dyDescent="0.25">
      <c r="D41" s="73"/>
      <c r="E41" s="73"/>
      <c r="F41" s="73"/>
      <c r="G41" s="73"/>
      <c r="H41" s="73"/>
      <c r="I41" s="108"/>
    </row>
    <row r="42" spans="2:12" x14ac:dyDescent="0.25">
      <c r="B42" s="243" t="s">
        <v>266</v>
      </c>
      <c r="C42" s="247"/>
      <c r="D42" s="248">
        <f>'2|Assets &amp; Liabilities'!D17-'3|Cash flow statement'!D39</f>
        <v>0</v>
      </c>
      <c r="E42" s="248">
        <f>'2|Assets &amp; Liabilities'!E17-'3|Cash flow statement'!E39</f>
        <v>0</v>
      </c>
      <c r="F42" s="248">
        <f>'2|Assets &amp; Liabilities'!F17-'3|Cash flow statement'!F39</f>
        <v>0</v>
      </c>
      <c r="G42" s="248">
        <f>'2|Assets &amp; Liabilities'!G17-'3|Cash flow statement'!G39</f>
        <v>0</v>
      </c>
      <c r="H42" s="248"/>
      <c r="I42" s="249">
        <f>('2|Assets &amp; Liabilities'!H17-'3|Cash flow statement'!I39)*0</f>
        <v>0</v>
      </c>
    </row>
  </sheetData>
  <mergeCells count="8">
    <mergeCell ref="I39:I40"/>
    <mergeCell ref="H39:H40"/>
    <mergeCell ref="B39:B40"/>
    <mergeCell ref="D39:D40"/>
    <mergeCell ref="E39:E40"/>
    <mergeCell ref="F39:F40"/>
    <mergeCell ref="G39:G40"/>
    <mergeCell ref="C39:C4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2"/>
  <sheetViews>
    <sheetView topLeftCell="A267" zoomScale="85" zoomScaleNormal="85" workbookViewId="0"/>
  </sheetViews>
  <sheetFormatPr defaultRowHeight="15.75" x14ac:dyDescent="0.25"/>
  <cols>
    <col min="1" max="1" width="9.140625" style="224"/>
    <col min="2" max="2" width="70.140625" style="21" customWidth="1"/>
    <col min="3" max="3" width="24" style="16" customWidth="1"/>
    <col min="4" max="4" width="21.85546875" style="16" customWidth="1"/>
    <col min="5" max="6" width="17.85546875" style="16" customWidth="1"/>
    <col min="7" max="7" width="19.85546875" style="20" customWidth="1"/>
    <col min="8" max="8" width="17.7109375" style="16" customWidth="1"/>
    <col min="9" max="9" width="16.42578125" style="13" bestFit="1" customWidth="1"/>
    <col min="10" max="10" width="22.28515625" style="13" customWidth="1"/>
    <col min="11" max="16384" width="9.140625" style="13"/>
  </cols>
  <sheetData>
    <row r="2" spans="1:8" x14ac:dyDescent="0.25">
      <c r="B2" s="84" t="s">
        <v>221</v>
      </c>
    </row>
    <row r="3" spans="1:8" x14ac:dyDescent="0.25">
      <c r="B3" s="84"/>
    </row>
    <row r="4" spans="1:8" x14ac:dyDescent="0.25">
      <c r="B4" s="84" t="s">
        <v>224</v>
      </c>
    </row>
    <row r="6" spans="1:8" x14ac:dyDescent="0.25">
      <c r="A6" s="224">
        <v>1</v>
      </c>
      <c r="B6" s="3" t="s">
        <v>308</v>
      </c>
      <c r="C6" s="92" t="s">
        <v>0</v>
      </c>
      <c r="D6" s="92" t="s">
        <v>1</v>
      </c>
      <c r="E6" s="92" t="s">
        <v>2</v>
      </c>
      <c r="F6" s="92" t="s">
        <v>3</v>
      </c>
      <c r="G6" s="94" t="s">
        <v>222</v>
      </c>
      <c r="H6" s="88" t="s">
        <v>195</v>
      </c>
    </row>
    <row r="7" spans="1:8" x14ac:dyDescent="0.25">
      <c r="C7" s="92" t="s">
        <v>5</v>
      </c>
      <c r="D7" s="92" t="s">
        <v>6</v>
      </c>
      <c r="E7" s="92" t="s">
        <v>223</v>
      </c>
      <c r="F7" s="92" t="s">
        <v>8</v>
      </c>
      <c r="G7" s="89">
        <v>2015</v>
      </c>
      <c r="H7" s="90">
        <v>2014</v>
      </c>
    </row>
    <row r="8" spans="1:8" ht="31.5" x14ac:dyDescent="0.25">
      <c r="B8" s="1" t="s">
        <v>68</v>
      </c>
      <c r="C8" s="92" t="s">
        <v>9</v>
      </c>
      <c r="D8" s="92" t="s">
        <v>10</v>
      </c>
      <c r="E8" s="92" t="s">
        <v>10</v>
      </c>
      <c r="F8" s="92" t="s">
        <v>10</v>
      </c>
      <c r="G8" s="92" t="s">
        <v>10</v>
      </c>
      <c r="H8" s="92" t="s">
        <v>10</v>
      </c>
    </row>
    <row r="9" spans="1:8" x14ac:dyDescent="0.25">
      <c r="B9" s="13"/>
      <c r="C9" s="13"/>
      <c r="D9" s="13"/>
      <c r="E9" s="13"/>
      <c r="F9" s="13"/>
      <c r="G9" s="13"/>
      <c r="H9" s="13"/>
    </row>
    <row r="10" spans="1:8" x14ac:dyDescent="0.25">
      <c r="B10" s="25" t="s">
        <v>211</v>
      </c>
      <c r="C10" s="70">
        <v>6000000</v>
      </c>
      <c r="D10" s="70">
        <v>8000000</v>
      </c>
      <c r="E10" s="70">
        <v>0</v>
      </c>
      <c r="F10" s="70">
        <v>0</v>
      </c>
      <c r="G10" s="70">
        <f>SUM(C10:F10)</f>
        <v>14000000</v>
      </c>
      <c r="H10" s="70">
        <v>0</v>
      </c>
    </row>
    <row r="11" spans="1:8" x14ac:dyDescent="0.25">
      <c r="B11" s="25"/>
      <c r="C11" s="70"/>
      <c r="D11" s="70"/>
      <c r="E11" s="70"/>
      <c r="F11" s="70"/>
      <c r="G11" s="70"/>
      <c r="H11" s="70"/>
    </row>
    <row r="12" spans="1:8" x14ac:dyDescent="0.25">
      <c r="B12" s="26" t="s">
        <v>69</v>
      </c>
      <c r="C12" s="70"/>
      <c r="D12" s="70"/>
      <c r="E12" s="70"/>
      <c r="F12" s="70"/>
      <c r="G12" s="70"/>
      <c r="H12" s="70"/>
    </row>
    <row r="13" spans="1:8" x14ac:dyDescent="0.25">
      <c r="B13" s="25" t="s">
        <v>230</v>
      </c>
      <c r="C13" s="70">
        <v>4500000</v>
      </c>
      <c r="D13" s="70">
        <v>1340900</v>
      </c>
      <c r="E13" s="70">
        <v>0</v>
      </c>
      <c r="F13" s="70">
        <v>0</v>
      </c>
      <c r="G13" s="70">
        <f>SUM(C13:F13)</f>
        <v>5840900</v>
      </c>
      <c r="H13" s="70">
        <v>0</v>
      </c>
    </row>
    <row r="14" spans="1:8" x14ac:dyDescent="0.25">
      <c r="B14" s="25"/>
      <c r="C14" s="70"/>
      <c r="D14" s="70"/>
      <c r="E14" s="110"/>
      <c r="F14" s="110"/>
      <c r="G14" s="70"/>
      <c r="H14" s="70"/>
    </row>
    <row r="15" spans="1:8" x14ac:dyDescent="0.25">
      <c r="B15" s="25" t="s">
        <v>70</v>
      </c>
      <c r="C15" s="70">
        <v>900000</v>
      </c>
      <c r="D15" s="70">
        <v>800100</v>
      </c>
      <c r="E15" s="70">
        <v>0</v>
      </c>
      <c r="F15" s="70">
        <v>0</v>
      </c>
      <c r="G15" s="70">
        <f>SUM(C15:F15)</f>
        <v>1700100</v>
      </c>
      <c r="H15" s="70">
        <v>0</v>
      </c>
    </row>
    <row r="16" spans="1:8" x14ac:dyDescent="0.25">
      <c r="B16" s="25"/>
      <c r="C16" s="70"/>
      <c r="D16" s="70"/>
      <c r="E16" s="70"/>
      <c r="F16" s="70"/>
      <c r="G16" s="109"/>
      <c r="H16" s="70"/>
    </row>
    <row r="17" spans="1:10" ht="16.5" thickBot="1" x14ac:dyDescent="0.3">
      <c r="B17" s="3" t="s">
        <v>71</v>
      </c>
      <c r="C17" s="123">
        <f t="shared" ref="C17:H17" si="0">SUM(C10:C15)</f>
        <v>11400000</v>
      </c>
      <c r="D17" s="123">
        <f t="shared" si="0"/>
        <v>10141000</v>
      </c>
      <c r="E17" s="123">
        <f t="shared" si="0"/>
        <v>0</v>
      </c>
      <c r="F17" s="123">
        <f t="shared" si="0"/>
        <v>0</v>
      </c>
      <c r="G17" s="123">
        <f t="shared" si="0"/>
        <v>21541000</v>
      </c>
      <c r="H17" s="123">
        <f t="shared" si="0"/>
        <v>0</v>
      </c>
    </row>
    <row r="18" spans="1:10" ht="16.5" thickTop="1" x14ac:dyDescent="0.25">
      <c r="B18" s="3"/>
    </row>
    <row r="19" spans="1:10" x14ac:dyDescent="0.25">
      <c r="B19" s="4" t="s">
        <v>72</v>
      </c>
    </row>
    <row r="20" spans="1:10" x14ac:dyDescent="0.25">
      <c r="B20" s="3"/>
    </row>
    <row r="21" spans="1:10" x14ac:dyDescent="0.25">
      <c r="B21" s="1"/>
    </row>
    <row r="22" spans="1:10" x14ac:dyDescent="0.25">
      <c r="A22" s="224">
        <v>2</v>
      </c>
      <c r="B22" s="3" t="s">
        <v>309</v>
      </c>
    </row>
    <row r="23" spans="1:10" x14ac:dyDescent="0.25">
      <c r="B23" s="1"/>
    </row>
    <row r="24" spans="1:10" x14ac:dyDescent="0.25">
      <c r="B24" s="5" t="s">
        <v>215</v>
      </c>
      <c r="E24" s="27"/>
      <c r="F24" s="27"/>
      <c r="G24" s="28"/>
    </row>
    <row r="25" spans="1:10" ht="16.5" thickBot="1" x14ac:dyDescent="0.3">
      <c r="B25" s="5"/>
      <c r="E25" s="27"/>
      <c r="F25" s="27"/>
      <c r="G25" s="28"/>
    </row>
    <row r="26" spans="1:10" ht="16.5" thickBot="1" x14ac:dyDescent="0.3">
      <c r="B26" s="264" t="s">
        <v>73</v>
      </c>
      <c r="C26" s="260" t="s">
        <v>74</v>
      </c>
      <c r="D26" s="260" t="s">
        <v>75</v>
      </c>
      <c r="E26" s="262" t="s">
        <v>198</v>
      </c>
      <c r="F26" s="263"/>
      <c r="G26" s="263"/>
      <c r="H26" s="263"/>
      <c r="I26" s="263"/>
      <c r="J26" s="266"/>
    </row>
    <row r="27" spans="1:10" ht="15" customHeight="1" x14ac:dyDescent="0.25">
      <c r="B27" s="264"/>
      <c r="C27" s="260"/>
      <c r="D27" s="260"/>
      <c r="E27" s="29" t="s">
        <v>0</v>
      </c>
      <c r="F27" s="29" t="s">
        <v>1</v>
      </c>
      <c r="G27" s="29" t="s">
        <v>2</v>
      </c>
      <c r="H27" s="29" t="s">
        <v>3</v>
      </c>
      <c r="I27" s="30" t="s">
        <v>196</v>
      </c>
      <c r="J27" s="31" t="s">
        <v>195</v>
      </c>
    </row>
    <row r="28" spans="1:10" ht="23.25" customHeight="1" thickBot="1" x14ac:dyDescent="0.3">
      <c r="B28" s="265"/>
      <c r="C28" s="261"/>
      <c r="D28" s="261"/>
      <c r="E28" s="32" t="s">
        <v>5</v>
      </c>
      <c r="F28" s="32" t="s">
        <v>6</v>
      </c>
      <c r="G28" s="32" t="s">
        <v>7</v>
      </c>
      <c r="H28" s="32" t="s">
        <v>8</v>
      </c>
      <c r="I28" s="33">
        <v>2015</v>
      </c>
      <c r="J28" s="34">
        <v>2014</v>
      </c>
    </row>
    <row r="29" spans="1:10" ht="16.5" thickBot="1" x14ac:dyDescent="0.3">
      <c r="B29" s="35"/>
      <c r="C29" s="36"/>
      <c r="D29" s="36"/>
      <c r="E29" s="36" t="s">
        <v>9</v>
      </c>
      <c r="F29" s="36" t="s">
        <v>10</v>
      </c>
      <c r="G29" s="37" t="s">
        <v>10</v>
      </c>
      <c r="H29" s="36" t="s">
        <v>10</v>
      </c>
      <c r="I29" s="38" t="s">
        <v>10</v>
      </c>
      <c r="J29" s="38" t="s">
        <v>10</v>
      </c>
    </row>
    <row r="30" spans="1:10" ht="16.5" thickBot="1" x14ac:dyDescent="0.3">
      <c r="B30" s="39" t="s">
        <v>77</v>
      </c>
      <c r="C30" s="40"/>
      <c r="D30" s="40"/>
      <c r="E30" s="40"/>
      <c r="F30" s="40"/>
      <c r="G30" s="40"/>
      <c r="H30" s="40"/>
      <c r="I30" s="14"/>
      <c r="J30" s="14"/>
    </row>
    <row r="31" spans="1:10" ht="16.5" thickBot="1" x14ac:dyDescent="0.3">
      <c r="B31" s="39"/>
      <c r="C31" s="40"/>
      <c r="D31" s="40"/>
      <c r="E31" s="40"/>
      <c r="F31" s="40"/>
      <c r="G31" s="40"/>
      <c r="H31" s="40"/>
      <c r="I31" s="14"/>
      <c r="J31" s="14"/>
    </row>
    <row r="32" spans="1:10" ht="16.5" thickBot="1" x14ac:dyDescent="0.3">
      <c r="B32" s="41" t="s">
        <v>225</v>
      </c>
      <c r="C32" s="42" t="s">
        <v>227</v>
      </c>
      <c r="D32" s="42"/>
      <c r="E32" s="47">
        <v>5000000</v>
      </c>
      <c r="F32" s="47">
        <v>4400000</v>
      </c>
      <c r="G32" s="47">
        <v>0</v>
      </c>
      <c r="H32" s="47">
        <v>0</v>
      </c>
      <c r="I32" s="47">
        <f>SUM(E32:H32)</f>
        <v>9400000</v>
      </c>
      <c r="J32" s="47">
        <v>0</v>
      </c>
    </row>
    <row r="33" spans="1:10" ht="16.5" thickBot="1" x14ac:dyDescent="0.3">
      <c r="B33" s="41"/>
      <c r="C33" s="42"/>
      <c r="D33" s="42"/>
      <c r="E33" s="47"/>
      <c r="F33" s="47"/>
      <c r="G33" s="47"/>
      <c r="H33" s="47"/>
      <c r="I33" s="47"/>
      <c r="J33" s="47"/>
    </row>
    <row r="34" spans="1:10" ht="32.25" thickBot="1" x14ac:dyDescent="0.3">
      <c r="B34" s="39" t="s">
        <v>79</v>
      </c>
      <c r="C34" s="40"/>
      <c r="D34" s="40"/>
      <c r="E34" s="111"/>
      <c r="F34" s="111"/>
      <c r="G34" s="111"/>
      <c r="H34" s="111"/>
      <c r="I34" s="111"/>
      <c r="J34" s="111"/>
    </row>
    <row r="35" spans="1:10" ht="16.5" thickBot="1" x14ac:dyDescent="0.3">
      <c r="B35" s="41"/>
      <c r="C35" s="42"/>
      <c r="D35" s="42"/>
      <c r="E35" s="47"/>
      <c r="F35" s="47"/>
      <c r="G35" s="47"/>
      <c r="H35" s="47"/>
      <c r="I35" s="47"/>
      <c r="J35" s="47"/>
    </row>
    <row r="36" spans="1:10" ht="16.5" thickBot="1" x14ac:dyDescent="0.3">
      <c r="B36" s="41" t="s">
        <v>226</v>
      </c>
      <c r="C36" s="42" t="s">
        <v>228</v>
      </c>
      <c r="D36" s="42"/>
      <c r="E36" s="47">
        <v>2500000</v>
      </c>
      <c r="F36" s="47">
        <v>2700000</v>
      </c>
      <c r="G36" s="47">
        <v>0</v>
      </c>
      <c r="H36" s="47">
        <v>0</v>
      </c>
      <c r="I36" s="47">
        <f>SUM(E36:H36)</f>
        <v>5200000</v>
      </c>
      <c r="J36" s="47">
        <v>0</v>
      </c>
    </row>
    <row r="37" spans="1:10" ht="16.5" thickBot="1" x14ac:dyDescent="0.3">
      <c r="B37" s="41"/>
      <c r="C37" s="42"/>
      <c r="D37" s="42"/>
      <c r="E37" s="47"/>
      <c r="F37" s="47"/>
      <c r="G37" s="47"/>
      <c r="H37" s="47"/>
      <c r="I37" s="47"/>
      <c r="J37" s="47"/>
    </row>
    <row r="38" spans="1:10" ht="16.5" thickBot="1" x14ac:dyDescent="0.3">
      <c r="B38" s="39" t="s">
        <v>80</v>
      </c>
      <c r="C38" s="40"/>
      <c r="D38" s="40"/>
      <c r="E38" s="111"/>
      <c r="F38" s="111"/>
      <c r="G38" s="111"/>
      <c r="H38" s="111"/>
      <c r="I38" s="111"/>
      <c r="J38" s="111"/>
    </row>
    <row r="39" spans="1:10" ht="16.5" thickBot="1" x14ac:dyDescent="0.3">
      <c r="B39" s="41"/>
      <c r="C39" s="42"/>
      <c r="D39" s="42"/>
      <c r="E39" s="47"/>
      <c r="F39" s="47"/>
      <c r="G39" s="47"/>
      <c r="H39" s="47"/>
      <c r="I39" s="47"/>
      <c r="J39" s="47"/>
    </row>
    <row r="40" spans="1:10" ht="16.5" thickBot="1" x14ac:dyDescent="0.3">
      <c r="B40" s="41" t="s">
        <v>231</v>
      </c>
      <c r="C40" s="42" t="s">
        <v>229</v>
      </c>
      <c r="D40" s="42"/>
      <c r="E40" s="47">
        <v>3690800</v>
      </c>
      <c r="F40" s="47">
        <v>3240000</v>
      </c>
      <c r="G40" s="47">
        <v>0</v>
      </c>
      <c r="H40" s="47">
        <v>0</v>
      </c>
      <c r="I40" s="47">
        <f>SUM(E40:H40)</f>
        <v>6930800</v>
      </c>
      <c r="J40" s="47">
        <v>0</v>
      </c>
    </row>
    <row r="41" spans="1:10" ht="16.5" thickBot="1" x14ac:dyDescent="0.3">
      <c r="B41" s="41"/>
      <c r="C41" s="42"/>
      <c r="D41" s="42"/>
      <c r="E41" s="47"/>
      <c r="F41" s="47"/>
      <c r="G41" s="47"/>
      <c r="H41" s="47"/>
      <c r="I41" s="47"/>
      <c r="J41" s="47"/>
    </row>
    <row r="42" spans="1:10" ht="16.5" thickBot="1" x14ac:dyDescent="0.3">
      <c r="B42" s="39" t="s">
        <v>71</v>
      </c>
      <c r="C42" s="43">
        <f>SUM(C32,C36,C40)</f>
        <v>0</v>
      </c>
      <c r="D42" s="43">
        <f t="shared" ref="D42:J42" si="1">SUM(D32,D36,D40)</f>
        <v>0</v>
      </c>
      <c r="E42" s="48">
        <f>SUM(E32,E36,E40)</f>
        <v>11190800</v>
      </c>
      <c r="F42" s="48">
        <f t="shared" si="1"/>
        <v>10340000</v>
      </c>
      <c r="G42" s="48">
        <f t="shared" si="1"/>
        <v>0</v>
      </c>
      <c r="H42" s="48">
        <f t="shared" si="1"/>
        <v>0</v>
      </c>
      <c r="I42" s="48">
        <f t="shared" si="1"/>
        <v>21530800</v>
      </c>
      <c r="J42" s="48">
        <f t="shared" si="1"/>
        <v>0</v>
      </c>
    </row>
    <row r="43" spans="1:10" x14ac:dyDescent="0.25">
      <c r="B43" s="1"/>
    </row>
    <row r="44" spans="1:10" x14ac:dyDescent="0.25">
      <c r="B44" s="4" t="s">
        <v>72</v>
      </c>
      <c r="C44" s="6"/>
      <c r="D44" s="6"/>
      <c r="E44" s="6"/>
      <c r="F44" s="6"/>
      <c r="G44" s="6"/>
      <c r="H44" s="6"/>
      <c r="I44" s="1"/>
    </row>
    <row r="46" spans="1:10" x14ac:dyDescent="0.25">
      <c r="A46" s="224">
        <v>3</v>
      </c>
      <c r="B46" s="2" t="s">
        <v>310</v>
      </c>
    </row>
    <row r="47" spans="1:10" x14ac:dyDescent="0.25">
      <c r="B47" s="1"/>
    </row>
    <row r="48" spans="1:10" x14ac:dyDescent="0.25">
      <c r="B48" s="5" t="s">
        <v>216</v>
      </c>
    </row>
    <row r="49" spans="2:10" ht="16.5" thickBot="1" x14ac:dyDescent="0.3">
      <c r="B49" s="5"/>
    </row>
    <row r="50" spans="2:10" ht="16.5" thickBot="1" x14ac:dyDescent="0.3">
      <c r="B50" s="258" t="s">
        <v>73</v>
      </c>
      <c r="C50" s="260" t="s">
        <v>74</v>
      </c>
      <c r="D50" s="260" t="s">
        <v>81</v>
      </c>
      <c r="E50" s="262" t="s">
        <v>197</v>
      </c>
      <c r="F50" s="263"/>
      <c r="G50" s="263"/>
      <c r="H50" s="263"/>
      <c r="I50" s="263"/>
      <c r="J50" s="263"/>
    </row>
    <row r="51" spans="2:10" ht="15" customHeight="1" x14ac:dyDescent="0.25">
      <c r="B51" s="258"/>
      <c r="C51" s="260"/>
      <c r="D51" s="260"/>
      <c r="E51" s="29" t="s">
        <v>0</v>
      </c>
      <c r="F51" s="29" t="s">
        <v>1</v>
      </c>
      <c r="G51" s="29" t="s">
        <v>2</v>
      </c>
      <c r="H51" s="29" t="s">
        <v>3</v>
      </c>
      <c r="I51" s="30" t="s">
        <v>196</v>
      </c>
      <c r="J51" s="31" t="s">
        <v>195</v>
      </c>
    </row>
    <row r="52" spans="2:10" ht="16.5" thickBot="1" x14ac:dyDescent="0.3">
      <c r="B52" s="259"/>
      <c r="C52" s="261"/>
      <c r="D52" s="261"/>
      <c r="E52" s="32" t="s">
        <v>5</v>
      </c>
      <c r="F52" s="32" t="s">
        <v>6</v>
      </c>
      <c r="G52" s="32" t="s">
        <v>7</v>
      </c>
      <c r="H52" s="32" t="s">
        <v>8</v>
      </c>
      <c r="I52" s="33">
        <v>2015</v>
      </c>
      <c r="J52" s="34">
        <v>2014</v>
      </c>
    </row>
    <row r="53" spans="2:10" ht="16.5" thickBot="1" x14ac:dyDescent="0.3">
      <c r="B53" s="44"/>
      <c r="C53" s="45"/>
      <c r="D53" s="46"/>
      <c r="E53" s="36" t="s">
        <v>9</v>
      </c>
      <c r="F53" s="36" t="s">
        <v>10</v>
      </c>
      <c r="G53" s="37" t="s">
        <v>10</v>
      </c>
      <c r="H53" s="36" t="s">
        <v>10</v>
      </c>
      <c r="I53" s="38" t="s">
        <v>10</v>
      </c>
      <c r="J53" s="38" t="s">
        <v>10</v>
      </c>
    </row>
    <row r="54" spans="2:10" ht="16.5" thickBot="1" x14ac:dyDescent="0.3">
      <c r="B54" s="39" t="s">
        <v>82</v>
      </c>
      <c r="C54" s="40"/>
      <c r="D54" s="40"/>
      <c r="E54" s="40"/>
      <c r="F54" s="40"/>
      <c r="G54" s="40"/>
      <c r="H54" s="40"/>
      <c r="I54" s="14"/>
      <c r="J54" s="14"/>
    </row>
    <row r="55" spans="2:10" ht="16.5" thickBot="1" x14ac:dyDescent="0.3">
      <c r="B55" s="39"/>
      <c r="C55" s="40"/>
      <c r="D55" s="40"/>
      <c r="E55" s="40"/>
      <c r="F55" s="40"/>
      <c r="G55" s="40"/>
      <c r="H55" s="40"/>
      <c r="I55" s="14"/>
      <c r="J55" s="14"/>
    </row>
    <row r="56" spans="2:10" ht="16.5" thickBot="1" x14ac:dyDescent="0.3">
      <c r="B56" s="41" t="s">
        <v>78</v>
      </c>
      <c r="C56" s="42" t="s">
        <v>232</v>
      </c>
      <c r="D56" s="42"/>
      <c r="E56" s="47">
        <v>6422760</v>
      </c>
      <c r="F56" s="47">
        <v>8563680</v>
      </c>
      <c r="G56" s="47">
        <v>0</v>
      </c>
      <c r="H56" s="47">
        <v>0</v>
      </c>
      <c r="I56" s="47">
        <f>SUM(E56:H56)</f>
        <v>14986440</v>
      </c>
      <c r="J56" s="47">
        <v>0</v>
      </c>
    </row>
    <row r="57" spans="2:10" ht="16.5" thickBot="1" x14ac:dyDescent="0.3">
      <c r="B57" s="41"/>
      <c r="C57" s="42"/>
      <c r="D57" s="42"/>
      <c r="E57" s="47"/>
      <c r="F57" s="47"/>
      <c r="G57" s="47"/>
      <c r="H57" s="47">
        <v>0</v>
      </c>
      <c r="I57" s="47"/>
      <c r="J57" s="47"/>
    </row>
    <row r="58" spans="2:10" ht="32.25" thickBot="1" x14ac:dyDescent="0.3">
      <c r="B58" s="39" t="s">
        <v>83</v>
      </c>
      <c r="C58" s="40"/>
      <c r="D58" s="40"/>
      <c r="E58" s="111"/>
      <c r="F58" s="111"/>
      <c r="G58" s="111"/>
      <c r="H58" s="111"/>
      <c r="I58" s="111"/>
      <c r="J58" s="111"/>
    </row>
    <row r="59" spans="2:10" ht="16.5" thickBot="1" x14ac:dyDescent="0.3">
      <c r="B59" s="41"/>
      <c r="C59" s="42"/>
      <c r="D59" s="42"/>
      <c r="E59" s="47"/>
      <c r="F59" s="47"/>
      <c r="G59" s="47"/>
      <c r="H59" s="47"/>
      <c r="I59" s="47"/>
      <c r="J59" s="47"/>
    </row>
    <row r="60" spans="2:10" ht="16.5" thickBot="1" x14ac:dyDescent="0.3">
      <c r="B60" s="41" t="s">
        <v>199</v>
      </c>
      <c r="C60" s="42" t="s">
        <v>233</v>
      </c>
      <c r="D60" s="42"/>
      <c r="E60" s="47">
        <v>28091200</v>
      </c>
      <c r="F60" s="47">
        <v>27136400</v>
      </c>
      <c r="G60" s="47">
        <v>0</v>
      </c>
      <c r="H60" s="47">
        <v>0</v>
      </c>
      <c r="I60" s="47">
        <f>SUM(E60:H60)</f>
        <v>55227600</v>
      </c>
      <c r="J60" s="47">
        <v>78283507</v>
      </c>
    </row>
    <row r="61" spans="2:10" ht="16.5" thickBot="1" x14ac:dyDescent="0.3">
      <c r="B61" s="41"/>
      <c r="C61" s="42"/>
      <c r="D61" s="42"/>
      <c r="E61" s="47"/>
      <c r="F61" s="47"/>
      <c r="G61" s="47"/>
      <c r="H61" s="47"/>
      <c r="I61" s="47"/>
      <c r="J61" s="47"/>
    </row>
    <row r="62" spans="2:10" ht="16.5" thickBot="1" x14ac:dyDescent="0.3">
      <c r="B62" s="39" t="s">
        <v>71</v>
      </c>
      <c r="C62" s="43">
        <f t="shared" ref="C62:J62" si="2">SUM(C56,C60)</f>
        <v>0</v>
      </c>
      <c r="D62" s="43">
        <f t="shared" si="2"/>
        <v>0</v>
      </c>
      <c r="E62" s="48">
        <f t="shared" si="2"/>
        <v>34513960</v>
      </c>
      <c r="F62" s="48">
        <f t="shared" si="2"/>
        <v>35700080</v>
      </c>
      <c r="G62" s="48">
        <f t="shared" si="2"/>
        <v>0</v>
      </c>
      <c r="H62" s="48">
        <f t="shared" si="2"/>
        <v>0</v>
      </c>
      <c r="I62" s="48">
        <f t="shared" si="2"/>
        <v>70214040</v>
      </c>
      <c r="J62" s="48">
        <f t="shared" si="2"/>
        <v>78283507</v>
      </c>
    </row>
    <row r="63" spans="2:10" x14ac:dyDescent="0.25">
      <c r="B63" s="1"/>
    </row>
    <row r="64" spans="2:10" x14ac:dyDescent="0.25">
      <c r="C64" s="7"/>
    </row>
    <row r="65" spans="1:10" x14ac:dyDescent="0.25">
      <c r="A65" s="224">
        <v>4</v>
      </c>
      <c r="B65" s="2" t="s">
        <v>311</v>
      </c>
      <c r="C65" s="94" t="s">
        <v>0</v>
      </c>
      <c r="D65" s="94" t="s">
        <v>1</v>
      </c>
      <c r="E65" s="94" t="s">
        <v>2</v>
      </c>
      <c r="F65" s="94" t="s">
        <v>3</v>
      </c>
      <c r="G65" s="94" t="s">
        <v>222</v>
      </c>
      <c r="H65" s="94" t="s">
        <v>222</v>
      </c>
    </row>
    <row r="66" spans="1:10" x14ac:dyDescent="0.25">
      <c r="C66" s="92" t="s">
        <v>5</v>
      </c>
      <c r="D66" s="92" t="s">
        <v>6</v>
      </c>
      <c r="E66" s="92" t="s">
        <v>7</v>
      </c>
      <c r="F66" s="92" t="s">
        <v>8</v>
      </c>
      <c r="G66" s="92">
        <v>2015</v>
      </c>
      <c r="H66" s="92">
        <v>2014</v>
      </c>
    </row>
    <row r="67" spans="1:10" x14ac:dyDescent="0.25">
      <c r="C67" s="92" t="s">
        <v>9</v>
      </c>
      <c r="D67" s="92" t="s">
        <v>10</v>
      </c>
      <c r="E67" s="92" t="s">
        <v>10</v>
      </c>
      <c r="F67" s="92" t="s">
        <v>10</v>
      </c>
      <c r="G67" s="92" t="s">
        <v>10</v>
      </c>
      <c r="H67" s="92" t="s">
        <v>10</v>
      </c>
    </row>
    <row r="68" spans="1:10" x14ac:dyDescent="0.25">
      <c r="B68" s="1" t="s">
        <v>84</v>
      </c>
      <c r="C68" s="23">
        <v>1234090</v>
      </c>
      <c r="D68" s="23">
        <v>1237867</v>
      </c>
      <c r="E68" s="23">
        <v>0</v>
      </c>
      <c r="F68" s="23">
        <v>0</v>
      </c>
      <c r="G68" s="114">
        <f>SUM(C68:F68)</f>
        <v>2471957</v>
      </c>
      <c r="H68" s="23">
        <v>0</v>
      </c>
    </row>
    <row r="69" spans="1:10" x14ac:dyDescent="0.25">
      <c r="B69" s="1" t="s">
        <v>85</v>
      </c>
      <c r="C69" s="23">
        <v>1352890</v>
      </c>
      <c r="D69" s="23">
        <v>1829080</v>
      </c>
      <c r="E69" s="23">
        <v>0</v>
      </c>
      <c r="F69" s="23">
        <v>0</v>
      </c>
      <c r="G69" s="114">
        <f t="shared" ref="G69:G73" si="3">SUM(C69:F69)</f>
        <v>3181970</v>
      </c>
      <c r="H69" s="23">
        <v>0</v>
      </c>
    </row>
    <row r="70" spans="1:10" x14ac:dyDescent="0.25">
      <c r="B70" s="112" t="s">
        <v>86</v>
      </c>
      <c r="C70" s="23">
        <v>1623097</v>
      </c>
      <c r="D70" s="23">
        <v>1287690</v>
      </c>
      <c r="E70" s="23">
        <v>0</v>
      </c>
      <c r="F70" s="23">
        <v>0</v>
      </c>
      <c r="G70" s="114">
        <f>SUM(C70:F70)</f>
        <v>2910787</v>
      </c>
      <c r="H70" s="23">
        <v>0</v>
      </c>
    </row>
    <row r="71" spans="1:10" x14ac:dyDescent="0.25">
      <c r="B71" s="1" t="s">
        <v>204</v>
      </c>
      <c r="C71" s="23">
        <v>2156508</v>
      </c>
      <c r="D71" s="23">
        <v>2367280</v>
      </c>
      <c r="E71" s="23">
        <v>0</v>
      </c>
      <c r="F71" s="23"/>
      <c r="G71" s="114">
        <f t="shared" si="3"/>
        <v>4523788</v>
      </c>
      <c r="H71" s="23">
        <v>621200</v>
      </c>
    </row>
    <row r="72" spans="1:10" x14ac:dyDescent="0.25">
      <c r="B72" s="1" t="s">
        <v>205</v>
      </c>
      <c r="C72" s="23">
        <v>9564900</v>
      </c>
      <c r="D72" s="23">
        <v>8639760</v>
      </c>
      <c r="E72" s="23"/>
      <c r="F72" s="23"/>
      <c r="G72" s="114">
        <f t="shared" si="3"/>
        <v>18204660</v>
      </c>
      <c r="H72" s="23">
        <v>17343656</v>
      </c>
      <c r="J72" s="110"/>
    </row>
    <row r="73" spans="1:10" x14ac:dyDescent="0.25">
      <c r="B73" s="1" t="s">
        <v>87</v>
      </c>
      <c r="C73" s="23">
        <v>2769000</v>
      </c>
      <c r="D73" s="23">
        <v>1238970</v>
      </c>
      <c r="E73" s="23">
        <v>0</v>
      </c>
      <c r="F73" s="23">
        <v>0</v>
      </c>
      <c r="G73" s="114">
        <f t="shared" si="3"/>
        <v>4007970</v>
      </c>
      <c r="H73" s="23">
        <v>0</v>
      </c>
    </row>
    <row r="74" spans="1:10" x14ac:dyDescent="0.25">
      <c r="B74" s="112" t="s">
        <v>88</v>
      </c>
      <c r="C74" s="23">
        <v>7896856</v>
      </c>
      <c r="D74" s="23">
        <v>6528969</v>
      </c>
      <c r="E74" s="23">
        <v>0</v>
      </c>
      <c r="F74" s="23">
        <v>0</v>
      </c>
      <c r="G74" s="114">
        <f>SUM(C74:F74)</f>
        <v>14425825</v>
      </c>
      <c r="H74" s="23">
        <v>0</v>
      </c>
    </row>
    <row r="75" spans="1:10" x14ac:dyDescent="0.25">
      <c r="B75" s="112" t="s">
        <v>89</v>
      </c>
      <c r="C75" s="23">
        <v>1234690</v>
      </c>
      <c r="D75" s="23">
        <v>1249080</v>
      </c>
      <c r="E75" s="23">
        <v>0</v>
      </c>
      <c r="F75" s="23">
        <v>0</v>
      </c>
      <c r="G75" s="114">
        <f>SUM(C75:F75)</f>
        <v>2483770</v>
      </c>
      <c r="H75" s="23">
        <v>53533214</v>
      </c>
    </row>
    <row r="76" spans="1:10" x14ac:dyDescent="0.25">
      <c r="B76" s="25"/>
      <c r="C76" s="124"/>
      <c r="D76" s="124"/>
      <c r="E76" s="124"/>
      <c r="F76" s="124"/>
      <c r="G76" s="125"/>
      <c r="H76" s="124"/>
    </row>
    <row r="77" spans="1:10" ht="16.5" thickBot="1" x14ac:dyDescent="0.3">
      <c r="B77" s="3" t="s">
        <v>71</v>
      </c>
      <c r="C77" s="126">
        <f t="shared" ref="C77:H77" si="4">SUM(C68:C75)</f>
        <v>27832031</v>
      </c>
      <c r="D77" s="126">
        <f t="shared" si="4"/>
        <v>24378696</v>
      </c>
      <c r="E77" s="126">
        <f t="shared" si="4"/>
        <v>0</v>
      </c>
      <c r="F77" s="126">
        <f t="shared" si="4"/>
        <v>0</v>
      </c>
      <c r="G77" s="126">
        <f t="shared" si="4"/>
        <v>52210727</v>
      </c>
      <c r="H77" s="126">
        <f t="shared" si="4"/>
        <v>71498070</v>
      </c>
    </row>
    <row r="78" spans="1:10" ht="16.5" thickTop="1" x14ac:dyDescent="0.25">
      <c r="B78" s="3"/>
    </row>
    <row r="79" spans="1:10" x14ac:dyDescent="0.25">
      <c r="B79" s="4" t="s">
        <v>72</v>
      </c>
    </row>
    <row r="80" spans="1:10" x14ac:dyDescent="0.25">
      <c r="B80" s="3"/>
    </row>
    <row r="81" spans="1:10" x14ac:dyDescent="0.25">
      <c r="B81" s="3"/>
    </row>
    <row r="82" spans="1:10" x14ac:dyDescent="0.25">
      <c r="A82" s="224">
        <v>5</v>
      </c>
      <c r="B82" s="3" t="s">
        <v>91</v>
      </c>
      <c r="C82" s="94" t="s">
        <v>0</v>
      </c>
      <c r="D82" s="94" t="s">
        <v>1</v>
      </c>
      <c r="E82" s="94" t="s">
        <v>2</v>
      </c>
      <c r="F82" s="94" t="s">
        <v>3</v>
      </c>
      <c r="G82" s="94" t="s">
        <v>222</v>
      </c>
      <c r="H82" s="94" t="s">
        <v>222</v>
      </c>
    </row>
    <row r="83" spans="1:10" x14ac:dyDescent="0.25">
      <c r="C83" s="92" t="s">
        <v>5</v>
      </c>
      <c r="D83" s="92" t="s">
        <v>6</v>
      </c>
      <c r="E83" s="92" t="s">
        <v>7</v>
      </c>
      <c r="F83" s="92" t="s">
        <v>8</v>
      </c>
      <c r="G83" s="92">
        <v>2015</v>
      </c>
      <c r="H83" s="92">
        <v>2014</v>
      </c>
    </row>
    <row r="84" spans="1:10" x14ac:dyDescent="0.25">
      <c r="C84" s="92" t="s">
        <v>9</v>
      </c>
      <c r="D84" s="92" t="s">
        <v>10</v>
      </c>
      <c r="E84" s="92" t="s">
        <v>10</v>
      </c>
      <c r="F84" s="92" t="s">
        <v>10</v>
      </c>
      <c r="G84" s="92" t="s">
        <v>10</v>
      </c>
      <c r="H84" s="92" t="s">
        <v>10</v>
      </c>
    </row>
    <row r="85" spans="1:10" x14ac:dyDescent="0.25">
      <c r="B85" s="1" t="s">
        <v>92</v>
      </c>
      <c r="C85" s="23">
        <v>1700000</v>
      </c>
      <c r="D85" s="23">
        <v>1875000</v>
      </c>
      <c r="E85" s="23">
        <v>0</v>
      </c>
      <c r="F85" s="23">
        <v>0</v>
      </c>
      <c r="G85" s="116">
        <f>SUM(C85:F85)</f>
        <v>3575000</v>
      </c>
      <c r="H85" s="23">
        <v>0</v>
      </c>
      <c r="J85" s="119"/>
    </row>
    <row r="86" spans="1:10" x14ac:dyDescent="0.25">
      <c r="B86" s="25" t="s">
        <v>93</v>
      </c>
      <c r="C86" s="23">
        <v>1300000</v>
      </c>
      <c r="D86" s="23">
        <v>2375000</v>
      </c>
      <c r="E86" s="23">
        <v>0</v>
      </c>
      <c r="F86" s="23">
        <v>0</v>
      </c>
      <c r="G86" s="116">
        <f>SUM(C86:F86)</f>
        <v>3675000</v>
      </c>
      <c r="H86" s="116">
        <v>0</v>
      </c>
      <c r="J86" s="119"/>
    </row>
    <row r="87" spans="1:10" x14ac:dyDescent="0.25">
      <c r="B87" s="113" t="s">
        <v>94</v>
      </c>
      <c r="C87" s="114">
        <v>1738900</v>
      </c>
      <c r="D87" s="114">
        <v>1473625</v>
      </c>
      <c r="E87" s="114">
        <v>0</v>
      </c>
      <c r="F87" s="114">
        <v>0</v>
      </c>
      <c r="G87" s="116">
        <f t="shared" ref="G87" si="5">SUM(C87:F87)</f>
        <v>3212525</v>
      </c>
      <c r="H87" s="116">
        <v>0</v>
      </c>
      <c r="J87" s="119"/>
    </row>
    <row r="88" spans="1:10" x14ac:dyDescent="0.25">
      <c r="B88" s="25" t="s">
        <v>95</v>
      </c>
      <c r="C88" s="23">
        <v>1263900</v>
      </c>
      <c r="D88" s="23">
        <v>1954875</v>
      </c>
      <c r="E88" s="23">
        <v>0</v>
      </c>
      <c r="F88" s="23">
        <v>0</v>
      </c>
      <c r="G88" s="116">
        <f t="shared" ref="G88" si="6">SUM(C88:F88)</f>
        <v>3218775</v>
      </c>
      <c r="H88" s="116">
        <v>0</v>
      </c>
      <c r="J88" s="119"/>
    </row>
    <row r="89" spans="1:10" x14ac:dyDescent="0.25">
      <c r="B89" s="113" t="s">
        <v>96</v>
      </c>
      <c r="C89" s="23">
        <v>1667370</v>
      </c>
      <c r="D89" s="23">
        <v>1009212</v>
      </c>
      <c r="E89" s="23">
        <v>0</v>
      </c>
      <c r="F89" s="23">
        <v>0</v>
      </c>
      <c r="G89" s="116">
        <f t="shared" ref="G89:G94" si="7">SUM(C89:F89)</f>
        <v>2676582</v>
      </c>
      <c r="H89" s="116">
        <v>0</v>
      </c>
      <c r="J89" s="119"/>
    </row>
    <row r="90" spans="1:10" x14ac:dyDescent="0.25">
      <c r="B90" s="113" t="s">
        <v>97</v>
      </c>
      <c r="C90" s="23">
        <v>2834000</v>
      </c>
      <c r="D90" s="23">
        <v>2567500</v>
      </c>
      <c r="E90" s="23">
        <v>0</v>
      </c>
      <c r="F90" s="23">
        <v>0</v>
      </c>
      <c r="G90" s="116">
        <f t="shared" si="7"/>
        <v>5401500</v>
      </c>
      <c r="H90" s="116">
        <v>0</v>
      </c>
      <c r="J90" s="119"/>
    </row>
    <row r="91" spans="1:10" x14ac:dyDescent="0.25">
      <c r="B91" s="113" t="s">
        <v>98</v>
      </c>
      <c r="C91" s="23">
        <v>2950000</v>
      </c>
      <c r="D91" s="23">
        <v>2487500</v>
      </c>
      <c r="E91" s="23">
        <v>0</v>
      </c>
      <c r="F91" s="23">
        <v>0</v>
      </c>
      <c r="G91" s="116">
        <f t="shared" si="7"/>
        <v>5437500</v>
      </c>
      <c r="H91" s="116">
        <v>0</v>
      </c>
      <c r="J91" s="119"/>
    </row>
    <row r="92" spans="1:10" x14ac:dyDescent="0.25">
      <c r="B92" s="113" t="s">
        <v>99</v>
      </c>
      <c r="C92" s="23">
        <v>1350000</v>
      </c>
      <c r="D92" s="23">
        <v>1037500</v>
      </c>
      <c r="E92" s="23">
        <v>0</v>
      </c>
      <c r="F92" s="23">
        <v>0</v>
      </c>
      <c r="G92" s="116">
        <f t="shared" si="7"/>
        <v>2387500</v>
      </c>
      <c r="H92" s="116">
        <v>0</v>
      </c>
      <c r="J92" s="119"/>
    </row>
    <row r="93" spans="1:10" x14ac:dyDescent="0.25">
      <c r="B93" s="113" t="s">
        <v>100</v>
      </c>
      <c r="C93" s="23">
        <v>1845300</v>
      </c>
      <c r="D93" s="23">
        <v>2781625</v>
      </c>
      <c r="E93" s="23">
        <v>0</v>
      </c>
      <c r="F93" s="23">
        <v>0</v>
      </c>
      <c r="G93" s="116">
        <f t="shared" si="7"/>
        <v>4626925</v>
      </c>
      <c r="H93" s="116">
        <v>0</v>
      </c>
      <c r="J93" s="119"/>
    </row>
    <row r="94" spans="1:10" x14ac:dyDescent="0.25">
      <c r="B94" s="113" t="s">
        <v>100</v>
      </c>
      <c r="C94" s="23">
        <v>2784560</v>
      </c>
      <c r="D94" s="23">
        <v>2980700</v>
      </c>
      <c r="E94" s="23">
        <v>0</v>
      </c>
      <c r="F94" s="23">
        <v>0</v>
      </c>
      <c r="G94" s="116">
        <f t="shared" si="7"/>
        <v>5765260</v>
      </c>
      <c r="H94" s="116">
        <v>0</v>
      </c>
      <c r="J94" s="119"/>
    </row>
    <row r="95" spans="1:10" x14ac:dyDescent="0.25">
      <c r="B95" s="25"/>
      <c r="C95" s="124"/>
      <c r="D95" s="124"/>
      <c r="E95" s="124"/>
      <c r="F95" s="124"/>
      <c r="G95" s="125"/>
      <c r="H95" s="124"/>
    </row>
    <row r="96" spans="1:10" ht="16.5" thickBot="1" x14ac:dyDescent="0.3">
      <c r="B96" s="3" t="s">
        <v>71</v>
      </c>
      <c r="C96" s="127">
        <f t="shared" ref="C96:H96" si="8">SUM(C85:C94)</f>
        <v>19434030</v>
      </c>
      <c r="D96" s="127">
        <f t="shared" si="8"/>
        <v>20542537</v>
      </c>
      <c r="E96" s="127">
        <f t="shared" si="8"/>
        <v>0</v>
      </c>
      <c r="F96" s="127">
        <f t="shared" si="8"/>
        <v>0</v>
      </c>
      <c r="G96" s="127">
        <f t="shared" si="8"/>
        <v>39976567</v>
      </c>
      <c r="H96" s="127">
        <f t="shared" si="8"/>
        <v>0</v>
      </c>
    </row>
    <row r="97" spans="1:10" ht="16.5" thickTop="1" x14ac:dyDescent="0.25">
      <c r="B97" s="3"/>
    </row>
    <row r="98" spans="1:10" x14ac:dyDescent="0.25">
      <c r="B98" s="1"/>
    </row>
    <row r="99" spans="1:10" x14ac:dyDescent="0.25">
      <c r="A99" s="224">
        <v>6</v>
      </c>
      <c r="B99" s="3" t="s">
        <v>101</v>
      </c>
      <c r="C99" s="94" t="s">
        <v>0</v>
      </c>
      <c r="D99" s="94" t="s">
        <v>1</v>
      </c>
      <c r="E99" s="94" t="s">
        <v>2</v>
      </c>
      <c r="F99" s="94" t="s">
        <v>3</v>
      </c>
      <c r="G99" s="94" t="s">
        <v>222</v>
      </c>
      <c r="H99" s="94" t="s">
        <v>222</v>
      </c>
    </row>
    <row r="100" spans="1:10" x14ac:dyDescent="0.25">
      <c r="C100" s="92" t="s">
        <v>5</v>
      </c>
      <c r="D100" s="92" t="s">
        <v>6</v>
      </c>
      <c r="E100" s="92" t="s">
        <v>7</v>
      </c>
      <c r="F100" s="92" t="s">
        <v>8</v>
      </c>
      <c r="G100" s="92">
        <v>2015</v>
      </c>
      <c r="H100" s="92">
        <v>2014</v>
      </c>
    </row>
    <row r="101" spans="1:10" x14ac:dyDescent="0.25">
      <c r="C101" s="92" t="s">
        <v>9</v>
      </c>
      <c r="D101" s="92" t="s">
        <v>10</v>
      </c>
      <c r="E101" s="92" t="s">
        <v>10</v>
      </c>
      <c r="F101" s="92" t="s">
        <v>10</v>
      </c>
      <c r="G101" s="92" t="s">
        <v>10</v>
      </c>
      <c r="H101" s="92" t="s">
        <v>10</v>
      </c>
    </row>
    <row r="102" spans="1:10" x14ac:dyDescent="0.25">
      <c r="B102" s="1" t="s">
        <v>102</v>
      </c>
      <c r="C102" s="70">
        <v>926091</v>
      </c>
      <c r="D102" s="70">
        <v>529195</v>
      </c>
      <c r="E102" s="70">
        <v>0</v>
      </c>
      <c r="F102" s="70">
        <v>0</v>
      </c>
      <c r="G102" s="70">
        <f>SUM(C102:F102)</f>
        <v>1455286</v>
      </c>
      <c r="H102" s="70">
        <v>0</v>
      </c>
      <c r="J102" s="119"/>
    </row>
    <row r="103" spans="1:10" x14ac:dyDescent="0.25">
      <c r="B103" s="112" t="s">
        <v>103</v>
      </c>
      <c r="C103" s="70">
        <v>3425874</v>
      </c>
      <c r="D103" s="70">
        <v>1957643</v>
      </c>
      <c r="E103" s="70">
        <v>0</v>
      </c>
      <c r="F103" s="70">
        <v>0</v>
      </c>
      <c r="G103" s="70">
        <f>SUM(C103:F103)</f>
        <v>5383517</v>
      </c>
      <c r="H103" s="70">
        <v>0</v>
      </c>
    </row>
    <row r="104" spans="1:10" x14ac:dyDescent="0.25">
      <c r="B104" s="112" t="s">
        <v>104</v>
      </c>
      <c r="C104" s="70">
        <v>1018417</v>
      </c>
      <c r="D104" s="70">
        <v>981953</v>
      </c>
      <c r="E104" s="70">
        <v>0</v>
      </c>
      <c r="F104" s="70">
        <v>0</v>
      </c>
      <c r="G104" s="70">
        <f>SUM(C104:F104)</f>
        <v>2000370</v>
      </c>
      <c r="H104" s="70">
        <v>0</v>
      </c>
    </row>
    <row r="105" spans="1:10" x14ac:dyDescent="0.25">
      <c r="B105" s="1" t="s">
        <v>105</v>
      </c>
      <c r="C105" s="70">
        <v>1009336</v>
      </c>
      <c r="D105" s="70">
        <v>576764</v>
      </c>
      <c r="E105" s="70">
        <v>0</v>
      </c>
      <c r="F105" s="70">
        <v>0</v>
      </c>
      <c r="G105" s="70">
        <f t="shared" ref="G105:G115" si="9">SUM(C105:F105)</f>
        <v>1586100</v>
      </c>
      <c r="H105" s="70">
        <v>0</v>
      </c>
    </row>
    <row r="106" spans="1:10" x14ac:dyDescent="0.25">
      <c r="B106" s="112" t="s">
        <v>106</v>
      </c>
      <c r="C106" s="70">
        <v>1093024</v>
      </c>
      <c r="D106" s="70">
        <v>724586</v>
      </c>
      <c r="E106" s="70">
        <v>0</v>
      </c>
      <c r="F106" s="70">
        <v>0</v>
      </c>
      <c r="G106" s="70">
        <f>SUM(C106:F106)</f>
        <v>1817610</v>
      </c>
      <c r="H106" s="70">
        <v>0</v>
      </c>
    </row>
    <row r="107" spans="1:10" x14ac:dyDescent="0.25">
      <c r="B107" s="1" t="s">
        <v>107</v>
      </c>
      <c r="C107" s="70">
        <v>1622841</v>
      </c>
      <c r="D107" s="70">
        <v>927339</v>
      </c>
      <c r="E107" s="70">
        <v>0</v>
      </c>
      <c r="F107" s="70">
        <v>0</v>
      </c>
      <c r="G107" s="70">
        <f t="shared" si="9"/>
        <v>2550180</v>
      </c>
      <c r="H107" s="70">
        <v>0</v>
      </c>
    </row>
    <row r="108" spans="1:10" x14ac:dyDescent="0.25">
      <c r="B108" s="1" t="s">
        <v>108</v>
      </c>
      <c r="C108" s="70">
        <v>1911320</v>
      </c>
      <c r="D108" s="70">
        <v>1092183</v>
      </c>
      <c r="E108" s="70">
        <v>0</v>
      </c>
      <c r="F108" s="70">
        <v>0</v>
      </c>
      <c r="G108" s="70">
        <f t="shared" si="9"/>
        <v>3003503</v>
      </c>
      <c r="H108" s="70">
        <v>36970123</v>
      </c>
    </row>
    <row r="109" spans="1:10" x14ac:dyDescent="0.25">
      <c r="B109" s="112" t="s">
        <v>109</v>
      </c>
      <c r="C109" s="70">
        <v>1090258</v>
      </c>
      <c r="D109" s="70">
        <v>623005</v>
      </c>
      <c r="E109" s="70">
        <v>0</v>
      </c>
      <c r="F109" s="70">
        <v>0</v>
      </c>
      <c r="G109" s="70">
        <f t="shared" ref="G109" si="10">SUM(C109:F109)</f>
        <v>1713263</v>
      </c>
      <c r="H109" s="70">
        <v>0</v>
      </c>
    </row>
    <row r="110" spans="1:10" x14ac:dyDescent="0.25">
      <c r="B110" s="1" t="s">
        <v>110</v>
      </c>
      <c r="C110" s="70">
        <v>1160201</v>
      </c>
      <c r="D110" s="70">
        <v>662972</v>
      </c>
      <c r="E110" s="70">
        <v>0</v>
      </c>
      <c r="F110" s="70">
        <v>0</v>
      </c>
      <c r="G110" s="70">
        <f t="shared" si="9"/>
        <v>1823173</v>
      </c>
      <c r="H110" s="70">
        <v>0</v>
      </c>
    </row>
    <row r="111" spans="1:10" x14ac:dyDescent="0.25">
      <c r="B111" s="112" t="s">
        <v>111</v>
      </c>
      <c r="C111" s="70">
        <v>2952156</v>
      </c>
      <c r="D111" s="70">
        <v>1686947</v>
      </c>
      <c r="E111" s="70">
        <v>0</v>
      </c>
      <c r="F111" s="70">
        <v>0</v>
      </c>
      <c r="G111" s="70">
        <f>SUM(C111:F111)</f>
        <v>4639103</v>
      </c>
      <c r="H111" s="70">
        <v>60992449</v>
      </c>
    </row>
    <row r="112" spans="1:10" x14ac:dyDescent="0.25">
      <c r="B112" s="1" t="s">
        <v>112</v>
      </c>
      <c r="C112" s="70">
        <v>1336718</v>
      </c>
      <c r="D112" s="70">
        <v>763839</v>
      </c>
      <c r="E112" s="70">
        <v>0</v>
      </c>
      <c r="F112" s="70">
        <v>0</v>
      </c>
      <c r="G112" s="70">
        <f t="shared" si="9"/>
        <v>2100557</v>
      </c>
      <c r="H112" s="70">
        <v>8877019</v>
      </c>
    </row>
    <row r="113" spans="1:8" x14ac:dyDescent="0.25">
      <c r="B113" s="112" t="s">
        <v>113</v>
      </c>
      <c r="C113" s="70">
        <v>3342225</v>
      </c>
      <c r="D113" s="70">
        <v>1909843</v>
      </c>
      <c r="E113" s="70">
        <v>0</v>
      </c>
      <c r="F113" s="70">
        <v>0</v>
      </c>
      <c r="G113" s="70">
        <f>SUM(C113:F113)</f>
        <v>5252068</v>
      </c>
      <c r="H113" s="70">
        <v>0</v>
      </c>
    </row>
    <row r="114" spans="1:8" x14ac:dyDescent="0.25">
      <c r="B114" s="1" t="s">
        <v>202</v>
      </c>
      <c r="C114" s="70">
        <v>2018985</v>
      </c>
      <c r="D114" s="70">
        <v>1153706</v>
      </c>
      <c r="E114" s="70">
        <v>0</v>
      </c>
      <c r="F114" s="70">
        <v>0</v>
      </c>
      <c r="G114" s="70">
        <f t="shared" si="9"/>
        <v>3172691</v>
      </c>
      <c r="H114" s="70">
        <v>0</v>
      </c>
    </row>
    <row r="115" spans="1:8" x14ac:dyDescent="0.25">
      <c r="B115" s="1" t="s">
        <v>203</v>
      </c>
      <c r="C115" s="70">
        <v>1750000</v>
      </c>
      <c r="D115" s="70">
        <v>728575</v>
      </c>
      <c r="E115" s="70">
        <v>0</v>
      </c>
      <c r="F115" s="70">
        <v>0</v>
      </c>
      <c r="G115" s="70">
        <f t="shared" si="9"/>
        <v>2478575</v>
      </c>
      <c r="H115" s="70">
        <v>0</v>
      </c>
    </row>
    <row r="116" spans="1:8" x14ac:dyDescent="0.25">
      <c r="B116" s="1" t="s">
        <v>235</v>
      </c>
      <c r="C116" s="70">
        <v>1926765</v>
      </c>
      <c r="D116" s="70">
        <v>529582</v>
      </c>
      <c r="E116" s="70">
        <v>0</v>
      </c>
      <c r="F116" s="70">
        <v>0</v>
      </c>
      <c r="G116" s="70">
        <f>SUM(C116:F116)</f>
        <v>2456347</v>
      </c>
      <c r="H116" s="70">
        <v>0</v>
      </c>
    </row>
    <row r="117" spans="1:8" x14ac:dyDescent="0.25">
      <c r="B117" s="1" t="s">
        <v>236</v>
      </c>
      <c r="C117" s="70">
        <v>1010223</v>
      </c>
      <c r="D117" s="70">
        <v>977271</v>
      </c>
      <c r="E117" s="70">
        <v>0</v>
      </c>
      <c r="F117" s="70">
        <v>0</v>
      </c>
      <c r="G117" s="70">
        <f>SUM(C117:F117)</f>
        <v>1987494</v>
      </c>
      <c r="H117" s="70">
        <v>0</v>
      </c>
    </row>
    <row r="118" spans="1:8" x14ac:dyDescent="0.25">
      <c r="B118" s="1"/>
      <c r="C118" s="121"/>
      <c r="D118" s="121"/>
      <c r="E118" s="121"/>
      <c r="F118" s="121"/>
      <c r="G118" s="121"/>
      <c r="H118" s="121"/>
    </row>
    <row r="119" spans="1:8" ht="16.5" thickBot="1" x14ac:dyDescent="0.3">
      <c r="B119" s="3" t="s">
        <v>71</v>
      </c>
      <c r="C119" s="123">
        <f>SUM(C102:C117)</f>
        <v>27594434</v>
      </c>
      <c r="D119" s="123">
        <f t="shared" ref="D119:H119" si="11">SUM(D102:D117)</f>
        <v>15825403</v>
      </c>
      <c r="E119" s="123">
        <f t="shared" si="11"/>
        <v>0</v>
      </c>
      <c r="F119" s="123">
        <f t="shared" si="11"/>
        <v>0</v>
      </c>
      <c r="G119" s="123">
        <f t="shared" si="11"/>
        <v>43419837</v>
      </c>
      <c r="H119" s="123">
        <f t="shared" si="11"/>
        <v>106839591</v>
      </c>
    </row>
    <row r="120" spans="1:8" ht="16.5" thickTop="1" x14ac:dyDescent="0.25">
      <c r="B120" s="1"/>
    </row>
    <row r="121" spans="1:8" x14ac:dyDescent="0.25">
      <c r="B121" s="3"/>
    </row>
    <row r="122" spans="1:8" x14ac:dyDescent="0.25">
      <c r="B122" s="4" t="s">
        <v>72</v>
      </c>
    </row>
    <row r="124" spans="1:8" x14ac:dyDescent="0.25">
      <c r="B124" s="13"/>
    </row>
    <row r="125" spans="1:8" x14ac:dyDescent="0.25">
      <c r="A125" s="224">
        <v>7</v>
      </c>
      <c r="B125" s="2" t="s">
        <v>114</v>
      </c>
      <c r="C125" s="94" t="s">
        <v>0</v>
      </c>
      <c r="D125" s="94" t="s">
        <v>1</v>
      </c>
      <c r="E125" s="94" t="s">
        <v>2</v>
      </c>
      <c r="F125" s="94" t="s">
        <v>3</v>
      </c>
      <c r="G125" s="94" t="s">
        <v>222</v>
      </c>
      <c r="H125" s="94" t="s">
        <v>222</v>
      </c>
    </row>
    <row r="126" spans="1:8" x14ac:dyDescent="0.25">
      <c r="C126" s="92" t="s">
        <v>5</v>
      </c>
      <c r="D126" s="92" t="s">
        <v>6</v>
      </c>
      <c r="E126" s="92" t="s">
        <v>7</v>
      </c>
      <c r="F126" s="92" t="s">
        <v>8</v>
      </c>
      <c r="G126" s="92">
        <v>2015</v>
      </c>
      <c r="H126" s="92">
        <v>2014</v>
      </c>
    </row>
    <row r="127" spans="1:8" x14ac:dyDescent="0.25">
      <c r="C127" s="92" t="s">
        <v>9</v>
      </c>
      <c r="D127" s="92" t="s">
        <v>10</v>
      </c>
      <c r="E127" s="92" t="s">
        <v>10</v>
      </c>
      <c r="F127" s="92" t="s">
        <v>10</v>
      </c>
      <c r="G127" s="92" t="s">
        <v>10</v>
      </c>
      <c r="H127" s="92" t="s">
        <v>10</v>
      </c>
    </row>
    <row r="128" spans="1:8" x14ac:dyDescent="0.25">
      <c r="B128" s="112" t="s">
        <v>115</v>
      </c>
      <c r="C128" s="70">
        <v>1450000</v>
      </c>
      <c r="D128" s="70">
        <v>1300000</v>
      </c>
      <c r="E128" s="70">
        <v>0</v>
      </c>
      <c r="F128" s="70">
        <v>0</v>
      </c>
      <c r="G128" s="70">
        <f t="shared" ref="G128:G130" si="12">SUM(C128:F128)</f>
        <v>2750000</v>
      </c>
      <c r="H128" s="23">
        <v>0</v>
      </c>
    </row>
    <row r="129" spans="1:8" x14ac:dyDescent="0.25">
      <c r="B129" s="112" t="s">
        <v>116</v>
      </c>
      <c r="C129" s="70">
        <v>1500000</v>
      </c>
      <c r="D129" s="70">
        <v>1800000</v>
      </c>
      <c r="E129" s="70">
        <v>0</v>
      </c>
      <c r="F129" s="70">
        <v>0</v>
      </c>
      <c r="G129" s="70">
        <f t="shared" si="12"/>
        <v>3300000</v>
      </c>
      <c r="H129" s="23">
        <v>0</v>
      </c>
    </row>
    <row r="130" spans="1:8" x14ac:dyDescent="0.25">
      <c r="B130" s="112" t="s">
        <v>117</v>
      </c>
      <c r="C130" s="70">
        <v>900000</v>
      </c>
      <c r="D130" s="70">
        <v>1200000</v>
      </c>
      <c r="E130" s="70">
        <v>0</v>
      </c>
      <c r="F130" s="70">
        <v>0</v>
      </c>
      <c r="G130" s="70">
        <f t="shared" si="12"/>
        <v>2100000</v>
      </c>
      <c r="H130" s="23">
        <v>0</v>
      </c>
    </row>
    <row r="131" spans="1:8" x14ac:dyDescent="0.25">
      <c r="B131" s="25"/>
      <c r="C131" s="128"/>
      <c r="D131" s="128"/>
      <c r="E131" s="128"/>
      <c r="F131" s="128"/>
      <c r="G131" s="122"/>
      <c r="H131" s="124"/>
    </row>
    <row r="132" spans="1:8" ht="16.5" thickBot="1" x14ac:dyDescent="0.3">
      <c r="B132" s="3" t="s">
        <v>71</v>
      </c>
      <c r="C132" s="123">
        <f>SUM(C128:C130)</f>
        <v>3850000</v>
      </c>
      <c r="D132" s="123">
        <f t="shared" ref="D132:H132" si="13">SUM(D128:D130)</f>
        <v>4300000</v>
      </c>
      <c r="E132" s="123">
        <f t="shared" si="13"/>
        <v>0</v>
      </c>
      <c r="F132" s="123">
        <f t="shared" si="13"/>
        <v>0</v>
      </c>
      <c r="G132" s="123">
        <f t="shared" si="13"/>
        <v>8150000</v>
      </c>
      <c r="H132" s="123">
        <f t="shared" si="13"/>
        <v>0</v>
      </c>
    </row>
    <row r="133" spans="1:8" ht="16.5" thickTop="1" x14ac:dyDescent="0.25">
      <c r="B133" s="1"/>
    </row>
    <row r="134" spans="1:8" x14ac:dyDescent="0.25">
      <c r="B134" s="4" t="s">
        <v>72</v>
      </c>
    </row>
    <row r="135" spans="1:8" x14ac:dyDescent="0.25">
      <c r="B135" s="1"/>
    </row>
    <row r="136" spans="1:8" x14ac:dyDescent="0.25">
      <c r="A136" s="250"/>
      <c r="B136" s="13"/>
    </row>
    <row r="137" spans="1:8" x14ac:dyDescent="0.25">
      <c r="A137" s="224">
        <v>8</v>
      </c>
      <c r="B137" s="2" t="s">
        <v>118</v>
      </c>
      <c r="C137" s="94" t="s">
        <v>0</v>
      </c>
      <c r="D137" s="94" t="s">
        <v>1</v>
      </c>
      <c r="E137" s="94" t="s">
        <v>2</v>
      </c>
      <c r="F137" s="94" t="s">
        <v>3</v>
      </c>
      <c r="G137" s="94" t="s">
        <v>222</v>
      </c>
      <c r="H137" s="94" t="s">
        <v>222</v>
      </c>
    </row>
    <row r="138" spans="1:8" x14ac:dyDescent="0.25">
      <c r="C138" s="92" t="s">
        <v>5</v>
      </c>
      <c r="D138" s="92" t="s">
        <v>6</v>
      </c>
      <c r="E138" s="92" t="s">
        <v>7</v>
      </c>
      <c r="F138" s="92" t="s">
        <v>8</v>
      </c>
      <c r="G138" s="92">
        <v>2015</v>
      </c>
      <c r="H138" s="92">
        <v>2014</v>
      </c>
    </row>
    <row r="139" spans="1:8" x14ac:dyDescent="0.25">
      <c r="C139" s="92" t="s">
        <v>9</v>
      </c>
      <c r="D139" s="92" t="s">
        <v>10</v>
      </c>
      <c r="E139" s="92" t="s">
        <v>10</v>
      </c>
      <c r="F139" s="92" t="s">
        <v>10</v>
      </c>
      <c r="G139" s="92" t="s">
        <v>10</v>
      </c>
      <c r="H139" s="92" t="s">
        <v>10</v>
      </c>
    </row>
    <row r="140" spans="1:8" x14ac:dyDescent="0.25">
      <c r="B140" s="1" t="s">
        <v>119</v>
      </c>
      <c r="C140" s="121">
        <v>704155</v>
      </c>
      <c r="D140" s="121">
        <v>873152</v>
      </c>
      <c r="E140" s="116">
        <v>0</v>
      </c>
      <c r="F140" s="116">
        <v>0</v>
      </c>
      <c r="G140" s="116">
        <f>SUM(C140:F140)</f>
        <v>1577307</v>
      </c>
      <c r="H140" s="116">
        <v>0</v>
      </c>
    </row>
    <row r="141" spans="1:8" x14ac:dyDescent="0.25">
      <c r="B141" s="1" t="s">
        <v>120</v>
      </c>
      <c r="C141" s="121">
        <v>1523784</v>
      </c>
      <c r="D141" s="121">
        <v>1889492</v>
      </c>
      <c r="E141" s="116">
        <v>0</v>
      </c>
      <c r="F141" s="116">
        <v>0</v>
      </c>
      <c r="G141" s="116">
        <f t="shared" ref="G141:G157" si="14">SUM(C141:F141)</f>
        <v>3413276</v>
      </c>
      <c r="H141" s="116">
        <v>0</v>
      </c>
    </row>
    <row r="142" spans="1:8" x14ac:dyDescent="0.25">
      <c r="B142" s="1" t="s">
        <v>121</v>
      </c>
      <c r="C142" s="121">
        <v>3509156</v>
      </c>
      <c r="D142" s="121">
        <v>4351353</v>
      </c>
      <c r="E142" s="116">
        <v>0</v>
      </c>
      <c r="F142" s="116">
        <v>0</v>
      </c>
      <c r="G142" s="116">
        <f t="shared" si="14"/>
        <v>7860509</v>
      </c>
      <c r="H142" s="116">
        <v>0</v>
      </c>
    </row>
    <row r="143" spans="1:8" x14ac:dyDescent="0.25">
      <c r="B143" s="1" t="s">
        <v>122</v>
      </c>
      <c r="C143" s="121">
        <v>1181346</v>
      </c>
      <c r="D143" s="121">
        <v>1464869</v>
      </c>
      <c r="E143" s="116">
        <v>0</v>
      </c>
      <c r="F143" s="116">
        <v>0</v>
      </c>
      <c r="G143" s="116">
        <f t="shared" si="14"/>
        <v>2646215</v>
      </c>
      <c r="H143" s="116">
        <v>0</v>
      </c>
    </row>
    <row r="144" spans="1:8" x14ac:dyDescent="0.25">
      <c r="B144" s="1" t="s">
        <v>123</v>
      </c>
      <c r="C144" s="121">
        <v>873450</v>
      </c>
      <c r="D144" s="121">
        <v>1083078</v>
      </c>
      <c r="E144" s="116">
        <v>0</v>
      </c>
      <c r="F144" s="116">
        <v>0</v>
      </c>
      <c r="G144" s="116">
        <f t="shared" si="14"/>
        <v>1956528</v>
      </c>
      <c r="H144" s="116">
        <v>0</v>
      </c>
    </row>
    <row r="145" spans="2:8" x14ac:dyDescent="0.25">
      <c r="B145" s="112" t="s">
        <v>124</v>
      </c>
      <c r="C145" s="121">
        <v>930749</v>
      </c>
      <c r="D145" s="121">
        <v>1154129</v>
      </c>
      <c r="E145" s="116">
        <v>0</v>
      </c>
      <c r="F145" s="116">
        <v>0</v>
      </c>
      <c r="G145" s="116">
        <f t="shared" si="14"/>
        <v>2084878</v>
      </c>
      <c r="H145" s="116">
        <v>0</v>
      </c>
    </row>
    <row r="146" spans="2:8" x14ac:dyDescent="0.25">
      <c r="B146" s="112" t="s">
        <v>125</v>
      </c>
      <c r="C146" s="121">
        <v>820622</v>
      </c>
      <c r="D146" s="121">
        <v>1017571</v>
      </c>
      <c r="E146" s="116">
        <v>0</v>
      </c>
      <c r="F146" s="116">
        <v>0</v>
      </c>
      <c r="G146" s="116">
        <f t="shared" si="14"/>
        <v>1838193</v>
      </c>
      <c r="H146" s="116">
        <v>0</v>
      </c>
    </row>
    <row r="147" spans="2:8" x14ac:dyDescent="0.25">
      <c r="B147" s="112" t="s">
        <v>126</v>
      </c>
      <c r="C147" s="121">
        <v>1757322</v>
      </c>
      <c r="D147" s="121">
        <v>2179079</v>
      </c>
      <c r="E147" s="116">
        <v>0</v>
      </c>
      <c r="F147" s="116">
        <v>0</v>
      </c>
      <c r="G147" s="116">
        <f t="shared" si="14"/>
        <v>3936401</v>
      </c>
      <c r="H147" s="116">
        <v>0</v>
      </c>
    </row>
    <row r="148" spans="2:8" x14ac:dyDescent="0.25">
      <c r="B148" s="112" t="s">
        <v>127</v>
      </c>
      <c r="C148" s="121">
        <v>697166</v>
      </c>
      <c r="D148" s="121">
        <v>864486</v>
      </c>
      <c r="E148" s="116">
        <v>0</v>
      </c>
      <c r="F148" s="116">
        <v>0</v>
      </c>
      <c r="G148" s="116">
        <f t="shared" si="14"/>
        <v>1561652</v>
      </c>
      <c r="H148" s="116">
        <v>0</v>
      </c>
    </row>
    <row r="149" spans="2:8" x14ac:dyDescent="0.25">
      <c r="B149" s="117" t="s">
        <v>128</v>
      </c>
      <c r="C149" s="121">
        <v>1527722</v>
      </c>
      <c r="D149" s="121">
        <v>1894375</v>
      </c>
      <c r="E149" s="116">
        <v>0</v>
      </c>
      <c r="F149" s="116">
        <v>0</v>
      </c>
      <c r="G149" s="116">
        <f t="shared" si="14"/>
        <v>3422097</v>
      </c>
      <c r="H149" s="116">
        <v>0</v>
      </c>
    </row>
    <row r="150" spans="2:8" x14ac:dyDescent="0.25">
      <c r="B150" s="112" t="s">
        <v>129</v>
      </c>
      <c r="C150" s="121">
        <v>833333</v>
      </c>
      <c r="D150" s="121">
        <v>1033333</v>
      </c>
      <c r="E150" s="116">
        <v>0</v>
      </c>
      <c r="F150" s="116">
        <v>0</v>
      </c>
      <c r="G150" s="116">
        <f t="shared" si="14"/>
        <v>1866666</v>
      </c>
      <c r="H150" s="116">
        <v>0</v>
      </c>
    </row>
    <row r="151" spans="2:8" x14ac:dyDescent="0.25">
      <c r="B151" s="112" t="s">
        <v>130</v>
      </c>
      <c r="C151" s="121">
        <v>708504</v>
      </c>
      <c r="D151" s="121">
        <v>878545</v>
      </c>
      <c r="E151" s="116">
        <v>0</v>
      </c>
      <c r="F151" s="116">
        <v>0</v>
      </c>
      <c r="G151" s="116">
        <f t="shared" si="14"/>
        <v>1587049</v>
      </c>
      <c r="H151" s="116">
        <v>0</v>
      </c>
    </row>
    <row r="152" spans="2:8" x14ac:dyDescent="0.25">
      <c r="B152" s="112" t="s">
        <v>131</v>
      </c>
      <c r="C152" s="121">
        <v>821182</v>
      </c>
      <c r="D152" s="121">
        <v>1018266</v>
      </c>
      <c r="E152" s="116">
        <v>0</v>
      </c>
      <c r="F152" s="116">
        <v>0</v>
      </c>
      <c r="G152" s="116">
        <f t="shared" si="14"/>
        <v>1839448</v>
      </c>
      <c r="H152" s="116">
        <v>0</v>
      </c>
    </row>
    <row r="153" spans="2:8" x14ac:dyDescent="0.25">
      <c r="B153" s="112" t="s">
        <v>132</v>
      </c>
      <c r="C153" s="121">
        <v>692773</v>
      </c>
      <c r="D153" s="121">
        <v>859039</v>
      </c>
      <c r="E153" s="116"/>
      <c r="F153" s="116"/>
      <c r="G153" s="116">
        <f t="shared" si="14"/>
        <v>1551812</v>
      </c>
      <c r="H153" s="116">
        <v>0</v>
      </c>
    </row>
    <row r="154" spans="2:8" x14ac:dyDescent="0.25">
      <c r="B154" s="1" t="s">
        <v>133</v>
      </c>
      <c r="C154" s="121">
        <v>860164</v>
      </c>
      <c r="D154" s="121">
        <v>1066603</v>
      </c>
      <c r="E154" s="116">
        <v>0</v>
      </c>
      <c r="F154" s="116">
        <v>0</v>
      </c>
      <c r="G154" s="116">
        <f t="shared" si="14"/>
        <v>1926767</v>
      </c>
      <c r="H154" s="116">
        <v>0</v>
      </c>
    </row>
    <row r="155" spans="2:8" x14ac:dyDescent="0.25">
      <c r="B155" s="1" t="s">
        <v>134</v>
      </c>
      <c r="C155" s="121">
        <v>748837</v>
      </c>
      <c r="D155" s="121">
        <v>928558</v>
      </c>
      <c r="E155" s="116">
        <v>0</v>
      </c>
      <c r="F155" s="116">
        <v>0</v>
      </c>
      <c r="G155" s="116">
        <f t="shared" si="14"/>
        <v>1677395</v>
      </c>
      <c r="H155" s="116">
        <v>0</v>
      </c>
    </row>
    <row r="156" spans="2:8" x14ac:dyDescent="0.25">
      <c r="B156" s="1" t="s">
        <v>135</v>
      </c>
      <c r="C156" s="121">
        <v>688136</v>
      </c>
      <c r="D156" s="121">
        <v>853288</v>
      </c>
      <c r="E156" s="116">
        <v>0</v>
      </c>
      <c r="F156" s="116">
        <v>0</v>
      </c>
      <c r="G156" s="116">
        <f t="shared" si="14"/>
        <v>1541424</v>
      </c>
      <c r="H156" s="116">
        <v>0</v>
      </c>
    </row>
    <row r="157" spans="2:8" x14ac:dyDescent="0.25">
      <c r="B157" s="117" t="s">
        <v>136</v>
      </c>
      <c r="C157" s="121">
        <v>686033</v>
      </c>
      <c r="D157" s="121">
        <v>850681</v>
      </c>
      <c r="E157" s="116">
        <v>0</v>
      </c>
      <c r="F157" s="116">
        <v>0</v>
      </c>
      <c r="G157" s="116">
        <f t="shared" si="14"/>
        <v>1536714</v>
      </c>
      <c r="H157" s="116">
        <v>0</v>
      </c>
    </row>
    <row r="158" spans="2:8" x14ac:dyDescent="0.25">
      <c r="B158" s="25"/>
      <c r="C158" s="124"/>
      <c r="D158" s="124"/>
      <c r="E158" s="124"/>
      <c r="F158" s="124"/>
      <c r="G158" s="125"/>
      <c r="H158" s="124"/>
    </row>
    <row r="159" spans="2:8" ht="16.5" thickBot="1" x14ac:dyDescent="0.3">
      <c r="B159" s="3" t="s">
        <v>71</v>
      </c>
      <c r="C159" s="127">
        <f t="shared" ref="C159:H159" si="15">SUM(C140:C157)</f>
        <v>19564434</v>
      </c>
      <c r="D159" s="127">
        <f t="shared" si="15"/>
        <v>24259897</v>
      </c>
      <c r="E159" s="127">
        <f t="shared" si="15"/>
        <v>0</v>
      </c>
      <c r="F159" s="127">
        <f t="shared" si="15"/>
        <v>0</v>
      </c>
      <c r="G159" s="127">
        <f t="shared" si="15"/>
        <v>43824331</v>
      </c>
      <c r="H159" s="127">
        <f t="shared" si="15"/>
        <v>0</v>
      </c>
    </row>
    <row r="160" spans="2:8" ht="16.5" thickTop="1" x14ac:dyDescent="0.25">
      <c r="B160" s="1"/>
    </row>
    <row r="161" spans="1:8" x14ac:dyDescent="0.25">
      <c r="B161" s="4" t="s">
        <v>72</v>
      </c>
    </row>
    <row r="162" spans="1:8" x14ac:dyDescent="0.25">
      <c r="B162" s="1"/>
    </row>
    <row r="163" spans="1:8" x14ac:dyDescent="0.25">
      <c r="B163" s="1"/>
    </row>
    <row r="164" spans="1:8" x14ac:dyDescent="0.25">
      <c r="A164" s="224">
        <v>9</v>
      </c>
      <c r="B164" s="3" t="s">
        <v>137</v>
      </c>
      <c r="C164" s="94" t="s">
        <v>0</v>
      </c>
      <c r="D164" s="94" t="s">
        <v>1</v>
      </c>
      <c r="E164" s="94" t="s">
        <v>2</v>
      </c>
      <c r="F164" s="94" t="s">
        <v>3</v>
      </c>
      <c r="G164" s="94" t="s">
        <v>222</v>
      </c>
      <c r="H164" s="94" t="s">
        <v>222</v>
      </c>
    </row>
    <row r="165" spans="1:8" ht="31.5" customHeight="1" x14ac:dyDescent="0.25">
      <c r="B165" s="129" t="s">
        <v>237</v>
      </c>
      <c r="C165" s="92" t="s">
        <v>5</v>
      </c>
      <c r="D165" s="92" t="s">
        <v>6</v>
      </c>
      <c r="E165" s="92" t="s">
        <v>7</v>
      </c>
      <c r="F165" s="92" t="s">
        <v>8</v>
      </c>
      <c r="G165" s="92">
        <v>2015</v>
      </c>
      <c r="H165" s="92">
        <v>2014</v>
      </c>
    </row>
    <row r="166" spans="1:8" x14ac:dyDescent="0.25">
      <c r="C166" s="92" t="s">
        <v>9</v>
      </c>
      <c r="D166" s="92" t="s">
        <v>10</v>
      </c>
      <c r="E166" s="92" t="s">
        <v>10</v>
      </c>
      <c r="F166" s="92" t="s">
        <v>10</v>
      </c>
      <c r="G166" s="92" t="s">
        <v>10</v>
      </c>
      <c r="H166" s="92" t="s">
        <v>10</v>
      </c>
    </row>
    <row r="167" spans="1:8" x14ac:dyDescent="0.25">
      <c r="B167" s="3" t="s">
        <v>138</v>
      </c>
      <c r="C167" s="23"/>
      <c r="D167" s="23"/>
      <c r="E167" s="23"/>
      <c r="F167" s="23"/>
      <c r="G167" s="24"/>
      <c r="H167" s="23"/>
    </row>
    <row r="168" spans="1:8" x14ac:dyDescent="0.25">
      <c r="B168" s="1" t="s">
        <v>238</v>
      </c>
      <c r="C168" s="23">
        <v>666670</v>
      </c>
      <c r="D168" s="116">
        <v>1000000</v>
      </c>
      <c r="E168" s="23">
        <v>0</v>
      </c>
      <c r="F168" s="23">
        <v>0</v>
      </c>
      <c r="G168" s="116">
        <f>SUM(C168:F168)</f>
        <v>1666670</v>
      </c>
      <c r="H168" s="116">
        <v>0</v>
      </c>
    </row>
    <row r="169" spans="1:8" x14ac:dyDescent="0.25">
      <c r="B169" s="1" t="s">
        <v>239</v>
      </c>
      <c r="C169" s="23">
        <v>595920</v>
      </c>
      <c r="D169" s="116">
        <v>893870</v>
      </c>
      <c r="E169" s="23">
        <v>0</v>
      </c>
      <c r="F169" s="23">
        <v>0</v>
      </c>
      <c r="G169" s="116">
        <f>SUM(C169:F169)</f>
        <v>1489790</v>
      </c>
      <c r="H169" s="116">
        <v>0</v>
      </c>
    </row>
    <row r="170" spans="1:8" x14ac:dyDescent="0.25">
      <c r="B170" s="1"/>
      <c r="C170" s="23"/>
      <c r="D170" s="116"/>
      <c r="E170" s="23"/>
      <c r="F170" s="23"/>
      <c r="G170" s="24"/>
      <c r="H170" s="23"/>
    </row>
    <row r="171" spans="1:8" x14ac:dyDescent="0.25">
      <c r="B171" s="3" t="s">
        <v>139</v>
      </c>
      <c r="C171" s="23"/>
      <c r="D171" s="116"/>
      <c r="E171" s="23"/>
      <c r="F171" s="23"/>
      <c r="G171" s="24"/>
      <c r="H171" s="23"/>
    </row>
    <row r="172" spans="1:8" x14ac:dyDescent="0.25">
      <c r="B172" s="1" t="s">
        <v>208</v>
      </c>
      <c r="C172" s="23">
        <v>743955</v>
      </c>
      <c r="D172" s="116">
        <v>1115935</v>
      </c>
      <c r="E172" s="23">
        <v>0</v>
      </c>
      <c r="F172" s="23">
        <v>0</v>
      </c>
      <c r="G172" s="116">
        <f>SUM(C172:F172)</f>
        <v>1859890</v>
      </c>
      <c r="H172" s="23">
        <v>0</v>
      </c>
    </row>
    <row r="173" spans="1:8" x14ac:dyDescent="0.25">
      <c r="B173" s="1" t="s">
        <v>210</v>
      </c>
      <c r="C173" s="23">
        <v>444445</v>
      </c>
      <c r="D173" s="116">
        <v>666660</v>
      </c>
      <c r="E173" s="23">
        <v>0</v>
      </c>
      <c r="F173" s="23">
        <v>0</v>
      </c>
      <c r="G173" s="116">
        <f>SUM(C173:F173)</f>
        <v>1111105</v>
      </c>
      <c r="H173" s="23">
        <v>0</v>
      </c>
    </row>
    <row r="174" spans="1:8" x14ac:dyDescent="0.25">
      <c r="B174" s="25"/>
      <c r="C174" s="124"/>
      <c r="D174" s="124"/>
      <c r="E174" s="124"/>
      <c r="F174" s="124"/>
      <c r="G174" s="125"/>
      <c r="H174" s="124"/>
    </row>
    <row r="175" spans="1:8" ht="16.5" thickBot="1" x14ac:dyDescent="0.3">
      <c r="B175" s="3" t="s">
        <v>71</v>
      </c>
      <c r="C175" s="127">
        <f>SUM(C168:C173)</f>
        <v>2450990</v>
      </c>
      <c r="D175" s="127">
        <f t="shared" ref="D175:H175" si="16">SUM(D168:D173)</f>
        <v>3676465</v>
      </c>
      <c r="E175" s="127">
        <f t="shared" si="16"/>
        <v>0</v>
      </c>
      <c r="F175" s="127">
        <f t="shared" si="16"/>
        <v>0</v>
      </c>
      <c r="G175" s="127">
        <f t="shared" si="16"/>
        <v>6127455</v>
      </c>
      <c r="H175" s="127">
        <f t="shared" si="16"/>
        <v>0</v>
      </c>
    </row>
    <row r="176" spans="1:8" ht="16.5" thickTop="1" x14ac:dyDescent="0.25">
      <c r="B176" s="3"/>
    </row>
    <row r="177" spans="1:8" ht="31.5" x14ac:dyDescent="0.25">
      <c r="B177" s="117" t="s">
        <v>140</v>
      </c>
    </row>
    <row r="178" spans="1:8" x14ac:dyDescent="0.25">
      <c r="B178" s="1"/>
    </row>
    <row r="179" spans="1:8" x14ac:dyDescent="0.25">
      <c r="C179" s="7" t="s">
        <v>240</v>
      </c>
    </row>
    <row r="180" spans="1:8" x14ac:dyDescent="0.25">
      <c r="A180" s="224">
        <v>10</v>
      </c>
      <c r="B180" s="3" t="s">
        <v>312</v>
      </c>
      <c r="C180" s="94" t="s">
        <v>0</v>
      </c>
      <c r="D180" s="94" t="s">
        <v>1</v>
      </c>
      <c r="E180" s="94" t="s">
        <v>2</v>
      </c>
      <c r="F180" s="94" t="s">
        <v>3</v>
      </c>
      <c r="G180" s="94" t="s">
        <v>222</v>
      </c>
      <c r="H180" s="94" t="s">
        <v>222</v>
      </c>
    </row>
    <row r="181" spans="1:8" x14ac:dyDescent="0.25">
      <c r="C181" s="92" t="s">
        <v>5</v>
      </c>
      <c r="D181" s="92" t="s">
        <v>6</v>
      </c>
      <c r="E181" s="92" t="s">
        <v>7</v>
      </c>
      <c r="F181" s="92" t="s">
        <v>8</v>
      </c>
      <c r="G181" s="92">
        <v>2015</v>
      </c>
      <c r="H181" s="92">
        <v>2014</v>
      </c>
    </row>
    <row r="182" spans="1:8" x14ac:dyDescent="0.25">
      <c r="C182" s="92" t="s">
        <v>9</v>
      </c>
      <c r="D182" s="92" t="s">
        <v>10</v>
      </c>
      <c r="E182" s="92" t="s">
        <v>10</v>
      </c>
      <c r="F182" s="92" t="s">
        <v>10</v>
      </c>
      <c r="G182" s="92" t="s">
        <v>10</v>
      </c>
      <c r="H182" s="92" t="s">
        <v>10</v>
      </c>
    </row>
    <row r="183" spans="1:8" s="130" customFormat="1" x14ac:dyDescent="0.25">
      <c r="A183" s="251"/>
      <c r="B183" s="131"/>
      <c r="C183" s="132"/>
      <c r="D183" s="132"/>
      <c r="E183" s="132"/>
      <c r="F183" s="132"/>
      <c r="G183" s="132"/>
      <c r="H183" s="132"/>
    </row>
    <row r="184" spans="1:8" x14ac:dyDescent="0.25">
      <c r="B184" s="1" t="s">
        <v>141</v>
      </c>
      <c r="C184" s="23">
        <v>3000000</v>
      </c>
      <c r="D184" s="23">
        <v>1450000</v>
      </c>
      <c r="E184" s="23">
        <v>0</v>
      </c>
      <c r="F184" s="23">
        <v>0</v>
      </c>
      <c r="G184" s="116">
        <f t="shared" ref="G184:G186" si="17">SUM(C184:F184)</f>
        <v>4450000</v>
      </c>
      <c r="H184" s="23">
        <v>0</v>
      </c>
    </row>
    <row r="185" spans="1:8" x14ac:dyDescent="0.25">
      <c r="B185" s="1" t="s">
        <v>142</v>
      </c>
      <c r="C185" s="23">
        <v>3784090</v>
      </c>
      <c r="D185" s="23">
        <v>2200000</v>
      </c>
      <c r="E185" s="23">
        <v>0</v>
      </c>
      <c r="F185" s="23">
        <v>0</v>
      </c>
      <c r="G185" s="116">
        <f t="shared" si="17"/>
        <v>5984090</v>
      </c>
      <c r="H185" s="23">
        <v>0</v>
      </c>
    </row>
    <row r="186" spans="1:8" x14ac:dyDescent="0.25">
      <c r="B186" s="1" t="s">
        <v>143</v>
      </c>
      <c r="C186" s="23">
        <v>2340900</v>
      </c>
      <c r="D186" s="23">
        <v>5438970</v>
      </c>
      <c r="E186" s="23">
        <v>0</v>
      </c>
      <c r="F186" s="23">
        <v>0</v>
      </c>
      <c r="G186" s="116">
        <f t="shared" si="17"/>
        <v>7779870</v>
      </c>
      <c r="H186" s="23">
        <v>46924722</v>
      </c>
    </row>
    <row r="187" spans="1:8" x14ac:dyDescent="0.25">
      <c r="B187" s="25"/>
      <c r="C187" s="124"/>
      <c r="D187" s="124"/>
      <c r="E187" s="124"/>
      <c r="F187" s="124"/>
      <c r="G187" s="125"/>
      <c r="H187" s="124"/>
    </row>
    <row r="188" spans="1:8" ht="16.5" thickBot="1" x14ac:dyDescent="0.3">
      <c r="B188" s="3" t="s">
        <v>71</v>
      </c>
      <c r="C188" s="127">
        <f>SUM(C184:C186)</f>
        <v>9124990</v>
      </c>
      <c r="D188" s="127">
        <f t="shared" ref="D188:H188" si="18">SUM(D184:D186)</f>
        <v>9088970</v>
      </c>
      <c r="E188" s="127">
        <f t="shared" si="18"/>
        <v>0</v>
      </c>
      <c r="F188" s="127">
        <f t="shared" si="18"/>
        <v>0</v>
      </c>
      <c r="G188" s="127">
        <f t="shared" si="18"/>
        <v>18213960</v>
      </c>
      <c r="H188" s="127">
        <f t="shared" si="18"/>
        <v>46924722</v>
      </c>
    </row>
    <row r="189" spans="1:8" ht="16.5" thickTop="1" x14ac:dyDescent="0.25">
      <c r="B189" s="1"/>
    </row>
    <row r="191" spans="1:8" x14ac:dyDescent="0.25">
      <c r="B191" s="3" t="s">
        <v>90</v>
      </c>
      <c r="C191" s="13"/>
      <c r="D191" s="13"/>
      <c r="E191" s="13"/>
      <c r="F191" s="13"/>
      <c r="G191" s="13"/>
      <c r="H191" s="13"/>
    </row>
    <row r="192" spans="1:8" x14ac:dyDescent="0.25">
      <c r="B192" s="3"/>
      <c r="C192" s="13"/>
      <c r="D192" s="13"/>
      <c r="E192" s="13"/>
      <c r="F192" s="13"/>
      <c r="G192" s="13"/>
      <c r="H192" s="13"/>
    </row>
    <row r="193" spans="1:7" x14ac:dyDescent="0.25">
      <c r="C193" s="9"/>
      <c r="D193" s="9"/>
      <c r="E193" s="9"/>
      <c r="F193" s="9"/>
      <c r="G193" s="22"/>
    </row>
    <row r="194" spans="1:7" x14ac:dyDescent="0.25">
      <c r="A194" s="224">
        <v>11</v>
      </c>
      <c r="B194" s="3" t="s">
        <v>313</v>
      </c>
      <c r="C194" s="94" t="s">
        <v>0</v>
      </c>
      <c r="D194" s="94" t="s">
        <v>1</v>
      </c>
      <c r="E194" s="94" t="s">
        <v>2</v>
      </c>
      <c r="F194" s="94" t="s">
        <v>3</v>
      </c>
      <c r="G194" s="94" t="s">
        <v>234</v>
      </c>
    </row>
    <row r="195" spans="1:7" x14ac:dyDescent="0.25">
      <c r="C195" s="92" t="s">
        <v>5</v>
      </c>
      <c r="D195" s="92" t="s">
        <v>6</v>
      </c>
      <c r="E195" s="92" t="s">
        <v>7</v>
      </c>
      <c r="F195" s="92" t="s">
        <v>8</v>
      </c>
      <c r="G195" s="92">
        <v>2015</v>
      </c>
    </row>
    <row r="196" spans="1:7" x14ac:dyDescent="0.25">
      <c r="C196" s="92" t="s">
        <v>9</v>
      </c>
      <c r="D196" s="92" t="s">
        <v>10</v>
      </c>
      <c r="E196" s="92" t="s">
        <v>10</v>
      </c>
      <c r="F196" s="92" t="s">
        <v>10</v>
      </c>
      <c r="G196" s="92" t="s">
        <v>10</v>
      </c>
    </row>
    <row r="197" spans="1:7" x14ac:dyDescent="0.25">
      <c r="B197" s="1" t="s">
        <v>147</v>
      </c>
      <c r="C197" s="23">
        <f>C227</f>
        <v>26664366</v>
      </c>
      <c r="D197" s="23">
        <f>D227</f>
        <v>29338864</v>
      </c>
      <c r="E197" s="23">
        <f>E227</f>
        <v>0</v>
      </c>
      <c r="F197" s="23">
        <f>F227</f>
        <v>0</v>
      </c>
      <c r="G197" s="116">
        <f>G227</f>
        <v>25593413</v>
      </c>
    </row>
    <row r="198" spans="1:7" x14ac:dyDescent="0.25">
      <c r="B198" s="1" t="s">
        <v>148</v>
      </c>
      <c r="C198" s="23">
        <f>C240</f>
        <v>515320</v>
      </c>
      <c r="D198" s="23">
        <f>D240</f>
        <v>568247</v>
      </c>
      <c r="E198" s="23">
        <f>E240</f>
        <v>0</v>
      </c>
      <c r="F198" s="23">
        <f>F240</f>
        <v>0</v>
      </c>
      <c r="G198" s="24">
        <f>G240</f>
        <v>0</v>
      </c>
    </row>
    <row r="199" spans="1:7" x14ac:dyDescent="0.25">
      <c r="B199" s="117" t="s">
        <v>149</v>
      </c>
      <c r="C199" s="83">
        <f>C251</f>
        <v>631640</v>
      </c>
      <c r="D199" s="83">
        <f>D251</f>
        <v>570719</v>
      </c>
      <c r="E199" s="83">
        <f t="shared" ref="E199" si="19">E251</f>
        <v>0</v>
      </c>
      <c r="F199" s="83">
        <f>F251</f>
        <v>0</v>
      </c>
      <c r="G199" s="120">
        <f>G251</f>
        <v>0</v>
      </c>
    </row>
    <row r="200" spans="1:7" x14ac:dyDescent="0.25">
      <c r="B200" s="25"/>
      <c r="C200" s="124"/>
      <c r="D200" s="124"/>
      <c r="E200" s="124"/>
      <c r="F200" s="124"/>
      <c r="G200" s="125"/>
    </row>
    <row r="201" spans="1:7" ht="16.5" thickBot="1" x14ac:dyDescent="0.3">
      <c r="B201" s="3" t="s">
        <v>71</v>
      </c>
      <c r="C201" s="127">
        <f>SUM(C197:C199)</f>
        <v>27811326</v>
      </c>
      <c r="D201" s="127">
        <f>SUM(D197:D199)</f>
        <v>30477830</v>
      </c>
      <c r="E201" s="127">
        <f>SUM(E197:E199)</f>
        <v>0</v>
      </c>
      <c r="F201" s="127">
        <f>SUM(F197:F199)</f>
        <v>0</v>
      </c>
      <c r="G201" s="127">
        <f>SUM(G197:G199)</f>
        <v>25593413</v>
      </c>
    </row>
    <row r="202" spans="1:7" ht="16.5" thickTop="1" x14ac:dyDescent="0.25">
      <c r="B202" s="3"/>
    </row>
    <row r="203" spans="1:7" x14ac:dyDescent="0.25">
      <c r="B203" s="3"/>
    </row>
    <row r="204" spans="1:7" x14ac:dyDescent="0.25">
      <c r="A204" s="224" t="s">
        <v>43</v>
      </c>
      <c r="B204" s="3" t="s">
        <v>150</v>
      </c>
      <c r="C204" s="9"/>
    </row>
    <row r="205" spans="1:7" x14ac:dyDescent="0.25">
      <c r="C205" s="94" t="s">
        <v>0</v>
      </c>
      <c r="D205" s="94" t="s">
        <v>1</v>
      </c>
      <c r="E205" s="94" t="s">
        <v>2</v>
      </c>
      <c r="F205" s="94" t="s">
        <v>3</v>
      </c>
      <c r="G205" s="94" t="s">
        <v>234</v>
      </c>
    </row>
    <row r="206" spans="1:7" x14ac:dyDescent="0.25">
      <c r="B206" s="52" t="s">
        <v>151</v>
      </c>
      <c r="C206" s="92" t="s">
        <v>5</v>
      </c>
      <c r="D206" s="92" t="s">
        <v>6</v>
      </c>
      <c r="E206" s="92" t="s">
        <v>7</v>
      </c>
      <c r="F206" s="92" t="s">
        <v>8</v>
      </c>
      <c r="G206" s="92">
        <v>2015</v>
      </c>
    </row>
    <row r="207" spans="1:7" x14ac:dyDescent="0.25">
      <c r="C207" s="92" t="s">
        <v>9</v>
      </c>
      <c r="D207" s="92" t="s">
        <v>10</v>
      </c>
      <c r="E207" s="92" t="s">
        <v>10</v>
      </c>
      <c r="F207" s="92" t="s">
        <v>10</v>
      </c>
      <c r="G207" s="92" t="s">
        <v>10</v>
      </c>
    </row>
    <row r="208" spans="1:7" x14ac:dyDescent="0.25">
      <c r="B208" s="117" t="s">
        <v>152</v>
      </c>
      <c r="C208" s="23">
        <v>2393735</v>
      </c>
      <c r="D208" s="23">
        <v>2936783</v>
      </c>
      <c r="E208" s="23">
        <v>0</v>
      </c>
      <c r="F208" s="23">
        <v>0</v>
      </c>
      <c r="G208" s="24">
        <v>0</v>
      </c>
    </row>
    <row r="209" spans="2:7" x14ac:dyDescent="0.25">
      <c r="B209" s="117" t="s">
        <v>153</v>
      </c>
      <c r="C209" s="23">
        <v>2174524</v>
      </c>
      <c r="D209" s="23">
        <v>2766286</v>
      </c>
      <c r="E209" s="23">
        <v>0</v>
      </c>
      <c r="F209" s="23">
        <v>0</v>
      </c>
      <c r="G209" s="24">
        <v>0</v>
      </c>
    </row>
    <row r="210" spans="2:7" x14ac:dyDescent="0.25">
      <c r="B210" s="117" t="s">
        <v>154</v>
      </c>
      <c r="C210" s="23">
        <v>5207125</v>
      </c>
      <c r="D210" s="23">
        <v>5124975</v>
      </c>
      <c r="E210" s="23">
        <v>0</v>
      </c>
      <c r="F210" s="23">
        <v>0</v>
      </c>
      <c r="G210" s="24">
        <v>0</v>
      </c>
    </row>
    <row r="211" spans="2:7" x14ac:dyDescent="0.25">
      <c r="B211" s="117" t="s">
        <v>200</v>
      </c>
      <c r="C211" s="23">
        <v>7777046</v>
      </c>
      <c r="D211" s="23">
        <v>7123803</v>
      </c>
      <c r="E211" s="23">
        <v>0</v>
      </c>
      <c r="F211" s="23">
        <v>0</v>
      </c>
      <c r="G211" s="24">
        <v>0</v>
      </c>
    </row>
    <row r="212" spans="2:7" x14ac:dyDescent="0.25">
      <c r="B212" s="1"/>
    </row>
    <row r="213" spans="2:7" x14ac:dyDescent="0.25">
      <c r="B213" s="3" t="s">
        <v>155</v>
      </c>
      <c r="C213" s="135">
        <f>SUM(C208:C211)</f>
        <v>17552430</v>
      </c>
      <c r="D213" s="135">
        <f>SUM(D208:D211)</f>
        <v>17951847</v>
      </c>
      <c r="E213" s="135">
        <f>SUM(E208:E211)</f>
        <v>0</v>
      </c>
      <c r="F213" s="135">
        <f>SUM(F208:F211)</f>
        <v>0</v>
      </c>
      <c r="G213" s="135">
        <f>SUM(G208:G211)</f>
        <v>0</v>
      </c>
    </row>
    <row r="214" spans="2:7" x14ac:dyDescent="0.25">
      <c r="B214" s="1"/>
    </row>
    <row r="215" spans="2:7" x14ac:dyDescent="0.25">
      <c r="B215" s="1"/>
    </row>
    <row r="216" spans="2:7" x14ac:dyDescent="0.25">
      <c r="C216" s="94" t="s">
        <v>0</v>
      </c>
      <c r="D216" s="94" t="s">
        <v>1</v>
      </c>
      <c r="E216" s="94" t="s">
        <v>2</v>
      </c>
      <c r="F216" s="94" t="s">
        <v>3</v>
      </c>
      <c r="G216" s="94" t="s">
        <v>234</v>
      </c>
    </row>
    <row r="217" spans="2:7" x14ac:dyDescent="0.25">
      <c r="B217" s="52" t="s">
        <v>156</v>
      </c>
      <c r="C217" s="92" t="s">
        <v>5</v>
      </c>
      <c r="D217" s="92" t="s">
        <v>6</v>
      </c>
      <c r="E217" s="92" t="s">
        <v>7</v>
      </c>
      <c r="F217" s="92" t="s">
        <v>8</v>
      </c>
      <c r="G217" s="92">
        <v>2015</v>
      </c>
    </row>
    <row r="218" spans="2:7" x14ac:dyDescent="0.25">
      <c r="C218" s="92" t="s">
        <v>9</v>
      </c>
      <c r="D218" s="92" t="s">
        <v>10</v>
      </c>
      <c r="E218" s="92" t="s">
        <v>10</v>
      </c>
      <c r="F218" s="92" t="s">
        <v>10</v>
      </c>
      <c r="G218" s="92" t="s">
        <v>10</v>
      </c>
    </row>
    <row r="219" spans="2:7" x14ac:dyDescent="0.25">
      <c r="B219" s="13"/>
      <c r="C219" s="23"/>
      <c r="D219" s="23"/>
      <c r="E219" s="23"/>
      <c r="F219" s="23"/>
      <c r="G219" s="24"/>
    </row>
    <row r="220" spans="2:7" x14ac:dyDescent="0.25">
      <c r="B220" s="117" t="s">
        <v>152</v>
      </c>
      <c r="C220" s="23">
        <v>2415820</v>
      </c>
      <c r="D220" s="23">
        <v>2953960</v>
      </c>
      <c r="E220" s="23">
        <v>0</v>
      </c>
      <c r="F220" s="23">
        <v>0</v>
      </c>
      <c r="G220" s="116">
        <v>25593413</v>
      </c>
    </row>
    <row r="221" spans="2:7" x14ac:dyDescent="0.25">
      <c r="B221" s="117" t="s">
        <v>153</v>
      </c>
      <c r="C221" s="23">
        <v>2096384</v>
      </c>
      <c r="D221" s="23">
        <v>2705514</v>
      </c>
      <c r="E221" s="23">
        <v>0</v>
      </c>
      <c r="F221" s="23">
        <v>0</v>
      </c>
      <c r="G221" s="116">
        <v>0</v>
      </c>
    </row>
    <row r="222" spans="2:7" x14ac:dyDescent="0.25">
      <c r="B222" s="117" t="s">
        <v>154</v>
      </c>
      <c r="C222" s="23">
        <v>2096595</v>
      </c>
      <c r="D222" s="23">
        <v>2705673</v>
      </c>
      <c r="E222" s="23">
        <v>0</v>
      </c>
      <c r="F222" s="23">
        <v>0</v>
      </c>
      <c r="G222" s="116">
        <v>0</v>
      </c>
    </row>
    <row r="223" spans="2:7" x14ac:dyDescent="0.25">
      <c r="B223" s="1" t="s">
        <v>217</v>
      </c>
      <c r="C223" s="23">
        <v>2503137</v>
      </c>
      <c r="D223" s="23">
        <v>3021870</v>
      </c>
      <c r="E223" s="23">
        <v>0</v>
      </c>
      <c r="F223" s="23">
        <v>0</v>
      </c>
      <c r="G223" s="116">
        <v>0</v>
      </c>
    </row>
    <row r="224" spans="2:7" x14ac:dyDescent="0.25">
      <c r="B224" s="13"/>
      <c r="C224" s="124"/>
      <c r="D224" s="124"/>
      <c r="E224" s="124"/>
      <c r="F224" s="124"/>
      <c r="G224" s="124"/>
    </row>
    <row r="225" spans="1:7" x14ac:dyDescent="0.25">
      <c r="B225" s="3" t="s">
        <v>157</v>
      </c>
      <c r="C225" s="135">
        <f>SUM(C220:C223)</f>
        <v>9111936</v>
      </c>
      <c r="D225" s="135">
        <f>SUM(D220:D223)</f>
        <v>11387017</v>
      </c>
      <c r="E225" s="135">
        <f>SUM(E220:E223)</f>
        <v>0</v>
      </c>
      <c r="F225" s="135">
        <f>SUM(F220:F223)</f>
        <v>0</v>
      </c>
      <c r="G225" s="135">
        <f>SUM(G220:G223)</f>
        <v>25593413</v>
      </c>
    </row>
    <row r="226" spans="1:7" x14ac:dyDescent="0.25">
      <c r="B226" s="1"/>
      <c r="G226" s="133"/>
    </row>
    <row r="227" spans="1:7" ht="16.5" thickBot="1" x14ac:dyDescent="0.3">
      <c r="B227" s="3" t="s">
        <v>158</v>
      </c>
      <c r="C227" s="126">
        <f>SUM(C213,C225)</f>
        <v>26664366</v>
      </c>
      <c r="D227" s="126">
        <f>SUM(D213,D225)</f>
        <v>29338864</v>
      </c>
      <c r="E227" s="126">
        <f>SUM(E213,E225)</f>
        <v>0</v>
      </c>
      <c r="F227" s="126">
        <f>SUM(F213,F225)</f>
        <v>0</v>
      </c>
      <c r="G227" s="126">
        <f>SUM(G213,G225)</f>
        <v>25593413</v>
      </c>
    </row>
    <row r="228" spans="1:7" ht="16.5" thickTop="1" x14ac:dyDescent="0.25">
      <c r="B228" s="1"/>
    </row>
    <row r="229" spans="1:7" x14ac:dyDescent="0.25">
      <c r="B229" s="4" t="s">
        <v>159</v>
      </c>
    </row>
    <row r="230" spans="1:7" x14ac:dyDescent="0.25">
      <c r="C230" s="9"/>
      <c r="D230" s="7"/>
    </row>
    <row r="231" spans="1:7" x14ac:dyDescent="0.25">
      <c r="A231" s="224" t="s">
        <v>45</v>
      </c>
      <c r="B231" s="3" t="s">
        <v>160</v>
      </c>
      <c r="C231" s="9"/>
      <c r="D231" s="7"/>
    </row>
    <row r="232" spans="1:7" x14ac:dyDescent="0.25">
      <c r="C232" s="94" t="s">
        <v>0</v>
      </c>
      <c r="D232" s="94" t="s">
        <v>1</v>
      </c>
      <c r="E232" s="94" t="s">
        <v>2</v>
      </c>
      <c r="F232" s="94" t="s">
        <v>3</v>
      </c>
      <c r="G232" s="94" t="s">
        <v>234</v>
      </c>
    </row>
    <row r="233" spans="1:7" x14ac:dyDescent="0.25">
      <c r="C233" s="92" t="s">
        <v>5</v>
      </c>
      <c r="D233" s="92" t="s">
        <v>6</v>
      </c>
      <c r="E233" s="92" t="s">
        <v>7</v>
      </c>
      <c r="F233" s="92" t="s">
        <v>8</v>
      </c>
      <c r="G233" s="92">
        <v>2015</v>
      </c>
    </row>
    <row r="234" spans="1:7" x14ac:dyDescent="0.25">
      <c r="C234" s="92" t="s">
        <v>9</v>
      </c>
      <c r="D234" s="92" t="s">
        <v>10</v>
      </c>
      <c r="E234" s="92" t="s">
        <v>10</v>
      </c>
      <c r="F234" s="92" t="s">
        <v>10</v>
      </c>
      <c r="G234" s="92" t="s">
        <v>10</v>
      </c>
    </row>
    <row r="235" spans="1:7" x14ac:dyDescent="0.25">
      <c r="B235" s="1" t="s">
        <v>206</v>
      </c>
      <c r="C235" s="23">
        <v>324000</v>
      </c>
      <c r="D235" s="23">
        <v>123487</v>
      </c>
      <c r="E235" s="23">
        <v>0</v>
      </c>
      <c r="F235" s="23">
        <v>0</v>
      </c>
      <c r="G235" s="24">
        <v>0</v>
      </c>
    </row>
    <row r="236" spans="1:7" x14ac:dyDescent="0.25">
      <c r="B236" s="1" t="s">
        <v>212</v>
      </c>
      <c r="C236" s="23">
        <v>123480</v>
      </c>
      <c r="D236" s="23">
        <v>342970</v>
      </c>
      <c r="E236" s="23">
        <v>0</v>
      </c>
      <c r="F236" s="23">
        <v>0</v>
      </c>
      <c r="G236" s="24">
        <v>0</v>
      </c>
    </row>
    <row r="237" spans="1:7" x14ac:dyDescent="0.25">
      <c r="B237" s="1" t="s">
        <v>241</v>
      </c>
      <c r="C237" s="23">
        <v>67840</v>
      </c>
      <c r="D237" s="23">
        <v>101790</v>
      </c>
      <c r="E237" s="23">
        <v>0</v>
      </c>
      <c r="F237" s="23">
        <v>0</v>
      </c>
      <c r="G237" s="24">
        <v>0</v>
      </c>
    </row>
    <row r="238" spans="1:7" x14ac:dyDescent="0.25">
      <c r="B238" s="1" t="s">
        <v>218</v>
      </c>
      <c r="C238" s="23">
        <v>0</v>
      </c>
      <c r="D238" s="23">
        <v>0</v>
      </c>
      <c r="E238" s="23">
        <v>0</v>
      </c>
      <c r="F238" s="23">
        <v>0</v>
      </c>
      <c r="G238" s="24">
        <v>0</v>
      </c>
    </row>
    <row r="239" spans="1:7" x14ac:dyDescent="0.25">
      <c r="B239" s="25"/>
      <c r="C239" s="124"/>
      <c r="D239" s="124"/>
      <c r="E239" s="124"/>
      <c r="F239" s="124"/>
      <c r="G239" s="125"/>
    </row>
    <row r="240" spans="1:7" ht="16.5" thickBot="1" x14ac:dyDescent="0.3">
      <c r="B240" s="3" t="s">
        <v>161</v>
      </c>
      <c r="C240" s="127">
        <f>SUM(C235:C238)</f>
        <v>515320</v>
      </c>
      <c r="D240" s="127">
        <f t="shared" ref="D240:G240" si="20">SUM(D235:D238)</f>
        <v>568247</v>
      </c>
      <c r="E240" s="127">
        <f t="shared" si="20"/>
        <v>0</v>
      </c>
      <c r="F240" s="127">
        <f t="shared" si="20"/>
        <v>0</v>
      </c>
      <c r="G240" s="127">
        <f t="shared" si="20"/>
        <v>0</v>
      </c>
    </row>
    <row r="241" spans="1:7" ht="16.5" thickTop="1" x14ac:dyDescent="0.25">
      <c r="B241" s="1"/>
    </row>
    <row r="242" spans="1:7" x14ac:dyDescent="0.25">
      <c r="B242" s="4" t="s">
        <v>162</v>
      </c>
    </row>
    <row r="243" spans="1:7" x14ac:dyDescent="0.25">
      <c r="B243" s="1"/>
    </row>
    <row r="244" spans="1:7" x14ac:dyDescent="0.25">
      <c r="A244" s="224" t="s">
        <v>47</v>
      </c>
      <c r="B244" s="3" t="s">
        <v>163</v>
      </c>
      <c r="C244" s="94" t="s">
        <v>0</v>
      </c>
      <c r="D244" s="94" t="s">
        <v>1</v>
      </c>
      <c r="E244" s="94" t="s">
        <v>2</v>
      </c>
      <c r="F244" s="94" t="s">
        <v>3</v>
      </c>
      <c r="G244" s="94" t="s">
        <v>234</v>
      </c>
    </row>
    <row r="245" spans="1:7" x14ac:dyDescent="0.25">
      <c r="C245" s="92" t="s">
        <v>5</v>
      </c>
      <c r="D245" s="92" t="s">
        <v>6</v>
      </c>
      <c r="E245" s="92" t="s">
        <v>7</v>
      </c>
      <c r="F245" s="92" t="s">
        <v>8</v>
      </c>
      <c r="G245" s="92">
        <v>2015</v>
      </c>
    </row>
    <row r="246" spans="1:7" x14ac:dyDescent="0.25">
      <c r="C246" s="92" t="s">
        <v>9</v>
      </c>
      <c r="D246" s="92" t="s">
        <v>10</v>
      </c>
      <c r="E246" s="92" t="s">
        <v>10</v>
      </c>
      <c r="F246" s="92" t="s">
        <v>10</v>
      </c>
      <c r="G246" s="92" t="s">
        <v>10</v>
      </c>
    </row>
    <row r="247" spans="1:7" x14ac:dyDescent="0.25">
      <c r="B247" s="117" t="s">
        <v>164</v>
      </c>
      <c r="C247" s="83">
        <v>264900</v>
      </c>
      <c r="D247" s="83">
        <v>123450</v>
      </c>
      <c r="E247" s="83">
        <v>0</v>
      </c>
      <c r="F247" s="83">
        <v>0</v>
      </c>
      <c r="G247" s="120">
        <v>0</v>
      </c>
    </row>
    <row r="248" spans="1:7" x14ac:dyDescent="0.25">
      <c r="B248" s="117" t="s">
        <v>165</v>
      </c>
      <c r="C248" s="83">
        <v>130980</v>
      </c>
      <c r="D248" s="83">
        <v>259679</v>
      </c>
      <c r="E248" s="83">
        <v>0</v>
      </c>
      <c r="F248" s="83">
        <v>0</v>
      </c>
      <c r="G248" s="120">
        <v>0</v>
      </c>
    </row>
    <row r="249" spans="1:7" x14ac:dyDescent="0.25">
      <c r="B249" s="1" t="s">
        <v>219</v>
      </c>
      <c r="C249" s="23">
        <v>235760</v>
      </c>
      <c r="D249" s="23">
        <v>187590</v>
      </c>
      <c r="E249" s="23">
        <v>0</v>
      </c>
      <c r="F249" s="23">
        <v>0</v>
      </c>
      <c r="G249" s="24">
        <v>0</v>
      </c>
    </row>
    <row r="250" spans="1:7" x14ac:dyDescent="0.25">
      <c r="B250" s="25"/>
      <c r="C250" s="124"/>
      <c r="D250" s="124"/>
      <c r="E250" s="124"/>
      <c r="F250" s="124"/>
      <c r="G250" s="125"/>
    </row>
    <row r="251" spans="1:7" ht="16.5" thickBot="1" x14ac:dyDescent="0.3">
      <c r="B251" s="3" t="s">
        <v>166</v>
      </c>
      <c r="C251" s="126">
        <f>SUM(C247:C249)</f>
        <v>631640</v>
      </c>
      <c r="D251" s="126">
        <f>SUM(D247:D249)</f>
        <v>570719</v>
      </c>
      <c r="E251" s="126">
        <f>SUM(E247:E249)</f>
        <v>0</v>
      </c>
      <c r="F251" s="126">
        <f>SUM(F247:F249)</f>
        <v>0</v>
      </c>
      <c r="G251" s="126">
        <f>SUM(G247:G249)</f>
        <v>0</v>
      </c>
    </row>
    <row r="252" spans="1:7" ht="16.5" thickTop="1" x14ac:dyDescent="0.25">
      <c r="B252" s="1"/>
    </row>
    <row r="253" spans="1:7" x14ac:dyDescent="0.25">
      <c r="B253" s="4" t="s">
        <v>159</v>
      </c>
    </row>
    <row r="254" spans="1:7" x14ac:dyDescent="0.25">
      <c r="B254" s="1"/>
    </row>
    <row r="255" spans="1:7" ht="31.5" x14ac:dyDescent="0.25">
      <c r="A255" s="224">
        <v>12</v>
      </c>
      <c r="B255" s="134" t="s">
        <v>314</v>
      </c>
      <c r="C255" s="94" t="s">
        <v>0</v>
      </c>
      <c r="D255" s="94" t="s">
        <v>1</v>
      </c>
      <c r="E255" s="94" t="s">
        <v>2</v>
      </c>
      <c r="F255" s="94" t="s">
        <v>3</v>
      </c>
      <c r="G255" s="94" t="s">
        <v>234</v>
      </c>
    </row>
    <row r="256" spans="1:7" x14ac:dyDescent="0.25">
      <c r="C256" s="92" t="s">
        <v>5</v>
      </c>
      <c r="D256" s="92" t="s">
        <v>6</v>
      </c>
      <c r="E256" s="92" t="s">
        <v>7</v>
      </c>
      <c r="F256" s="92" t="s">
        <v>8</v>
      </c>
      <c r="G256" s="92">
        <v>2015</v>
      </c>
    </row>
    <row r="257" spans="1:9" x14ac:dyDescent="0.25">
      <c r="C257" s="92" t="s">
        <v>9</v>
      </c>
      <c r="D257" s="92" t="s">
        <v>10</v>
      </c>
      <c r="E257" s="92" t="s">
        <v>10</v>
      </c>
      <c r="F257" s="92" t="s">
        <v>10</v>
      </c>
      <c r="G257" s="92" t="s">
        <v>10</v>
      </c>
    </row>
    <row r="258" spans="1:9" s="130" customFormat="1" x14ac:dyDescent="0.25">
      <c r="A258" s="251"/>
      <c r="B258" s="131"/>
      <c r="C258" s="132"/>
      <c r="D258" s="132"/>
      <c r="E258" s="132"/>
      <c r="F258" s="132"/>
      <c r="G258" s="132"/>
      <c r="H258" s="136"/>
    </row>
    <row r="259" spans="1:9" x14ac:dyDescent="0.25">
      <c r="B259" s="117" t="s">
        <v>167</v>
      </c>
      <c r="C259" s="137">
        <v>700000</v>
      </c>
      <c r="D259" s="83">
        <v>900000</v>
      </c>
      <c r="E259" s="83">
        <v>0</v>
      </c>
      <c r="F259" s="83">
        <v>0</v>
      </c>
      <c r="G259" s="120">
        <v>0</v>
      </c>
    </row>
    <row r="260" spans="1:9" x14ac:dyDescent="0.25">
      <c r="B260" s="25"/>
      <c r="C260" s="124"/>
      <c r="D260" s="124"/>
      <c r="E260" s="124"/>
      <c r="F260" s="124"/>
      <c r="G260" s="125"/>
    </row>
    <row r="261" spans="1:9" ht="16.5" thickBot="1" x14ac:dyDescent="0.3">
      <c r="B261" s="3" t="s">
        <v>71</v>
      </c>
      <c r="C261" s="127">
        <f>SUM(C259)</f>
        <v>700000</v>
      </c>
      <c r="D261" s="127">
        <f>SUM(D259)</f>
        <v>900000</v>
      </c>
      <c r="E261" s="127">
        <f>SUM(E259)</f>
        <v>0</v>
      </c>
      <c r="F261" s="127">
        <f>SUM(F259)</f>
        <v>0</v>
      </c>
      <c r="G261" s="127">
        <f>SUM(G259)</f>
        <v>0</v>
      </c>
    </row>
    <row r="262" spans="1:9" ht="16.5" thickTop="1" x14ac:dyDescent="0.25">
      <c r="B262" s="1"/>
    </row>
    <row r="263" spans="1:9" ht="31.5" x14ac:dyDescent="0.25">
      <c r="B263" s="4" t="s">
        <v>168</v>
      </c>
    </row>
    <row r="265" spans="1:9" x14ac:dyDescent="0.25">
      <c r="B265" s="3" t="s">
        <v>169</v>
      </c>
    </row>
    <row r="266" spans="1:9" ht="16.5" thickBot="1" x14ac:dyDescent="0.3">
      <c r="B266" s="4"/>
    </row>
    <row r="267" spans="1:9" ht="15.75" customHeight="1" x14ac:dyDescent="0.25">
      <c r="B267" s="138"/>
      <c r="C267" s="144"/>
      <c r="D267" s="145"/>
      <c r="E267" s="144"/>
      <c r="F267" s="144"/>
      <c r="G267" s="139"/>
    </row>
    <row r="268" spans="1:9" ht="31.5" x14ac:dyDescent="0.25">
      <c r="B268" s="140" t="s">
        <v>170</v>
      </c>
      <c r="C268" s="141" t="s">
        <v>171</v>
      </c>
      <c r="D268" s="146" t="s">
        <v>172</v>
      </c>
      <c r="E268" s="141" t="s">
        <v>173</v>
      </c>
      <c r="F268" s="141" t="s">
        <v>249</v>
      </c>
      <c r="G268" s="141" t="s">
        <v>250</v>
      </c>
    </row>
    <row r="269" spans="1:9" ht="16.5" thickBot="1" x14ac:dyDescent="0.3">
      <c r="B269" s="142"/>
      <c r="C269" s="147"/>
      <c r="D269" s="148"/>
      <c r="E269" s="147"/>
      <c r="F269" s="147"/>
      <c r="G269" s="143"/>
    </row>
    <row r="270" spans="1:9" ht="16.5" thickBot="1" x14ac:dyDescent="0.3">
      <c r="B270" s="150" t="s">
        <v>242</v>
      </c>
      <c r="C270" s="151">
        <v>144200</v>
      </c>
      <c r="D270" s="151" t="s">
        <v>251</v>
      </c>
      <c r="E270" s="151">
        <v>19300</v>
      </c>
      <c r="F270" s="151">
        <f>C270-E270</f>
        <v>124900</v>
      </c>
      <c r="G270" s="152">
        <v>0</v>
      </c>
      <c r="I270" s="119"/>
    </row>
    <row r="271" spans="1:9" ht="16.5" thickBot="1" x14ac:dyDescent="0.3">
      <c r="B271" s="54" t="s">
        <v>247</v>
      </c>
      <c r="C271" s="55">
        <v>71440</v>
      </c>
      <c r="D271" s="55" t="s">
        <v>252</v>
      </c>
      <c r="E271" s="55">
        <v>16840</v>
      </c>
      <c r="F271" s="151">
        <f t="shared" ref="F271:F276" si="21">C271-E271</f>
        <v>54600</v>
      </c>
      <c r="G271" s="53">
        <v>0</v>
      </c>
      <c r="I271" s="119"/>
    </row>
    <row r="272" spans="1:9" ht="16.5" thickBot="1" x14ac:dyDescent="0.3">
      <c r="B272" s="54" t="s">
        <v>243</v>
      </c>
      <c r="C272" s="55">
        <v>270720</v>
      </c>
      <c r="D272" s="55" t="s">
        <v>253</v>
      </c>
      <c r="E272" s="55">
        <v>15830</v>
      </c>
      <c r="F272" s="151">
        <f t="shared" si="21"/>
        <v>254890</v>
      </c>
      <c r="G272" s="53">
        <v>0</v>
      </c>
      <c r="I272" s="119"/>
    </row>
    <row r="273" spans="1:9" ht="16.5" thickBot="1" x14ac:dyDescent="0.3">
      <c r="B273" s="54" t="s">
        <v>244</v>
      </c>
      <c r="C273" s="55">
        <v>159840</v>
      </c>
      <c r="D273" s="55" t="s">
        <v>255</v>
      </c>
      <c r="E273" s="55">
        <v>27120</v>
      </c>
      <c r="F273" s="151">
        <f t="shared" si="21"/>
        <v>132720</v>
      </c>
      <c r="G273" s="53">
        <v>0</v>
      </c>
      <c r="I273" s="119"/>
    </row>
    <row r="274" spans="1:9" ht="16.5" thickBot="1" x14ac:dyDescent="0.3">
      <c r="B274" s="54" t="s">
        <v>245</v>
      </c>
      <c r="C274" s="55">
        <v>147610</v>
      </c>
      <c r="D274" s="55" t="s">
        <v>254</v>
      </c>
      <c r="E274" s="55">
        <v>14720</v>
      </c>
      <c r="F274" s="151">
        <f t="shared" si="21"/>
        <v>132890</v>
      </c>
      <c r="G274" s="53">
        <v>0</v>
      </c>
      <c r="I274" s="119"/>
    </row>
    <row r="275" spans="1:9" ht="16.5" thickBot="1" x14ac:dyDescent="0.3">
      <c r="B275" s="54" t="s">
        <v>246</v>
      </c>
      <c r="C275" s="55">
        <v>135320</v>
      </c>
      <c r="D275" s="55" t="s">
        <v>256</v>
      </c>
      <c r="E275" s="55">
        <v>22450</v>
      </c>
      <c r="F275" s="151">
        <f t="shared" si="21"/>
        <v>112870</v>
      </c>
      <c r="G275" s="53">
        <v>0</v>
      </c>
      <c r="I275" s="119"/>
    </row>
    <row r="276" spans="1:9" ht="16.5" thickBot="1" x14ac:dyDescent="0.3">
      <c r="B276" s="54" t="s">
        <v>248</v>
      </c>
      <c r="C276" s="153">
        <v>99480</v>
      </c>
      <c r="D276" s="151" t="s">
        <v>257</v>
      </c>
      <c r="E276" s="151">
        <v>12350</v>
      </c>
      <c r="F276" s="151">
        <f t="shared" si="21"/>
        <v>87130</v>
      </c>
      <c r="G276" s="152">
        <v>0</v>
      </c>
      <c r="I276" s="119"/>
    </row>
    <row r="277" spans="1:9" ht="16.5" thickBot="1" x14ac:dyDescent="0.3">
      <c r="B277" s="149"/>
      <c r="C277" s="154"/>
      <c r="D277" s="154"/>
      <c r="E277" s="154"/>
      <c r="F277" s="154"/>
      <c r="G277" s="155"/>
    </row>
    <row r="278" spans="1:9" ht="16.5" thickBot="1" x14ac:dyDescent="0.3">
      <c r="B278" s="149"/>
      <c r="C278" s="156">
        <f>SUM(C270:C276)</f>
        <v>1028610</v>
      </c>
      <c r="D278" s="156"/>
      <c r="E278" s="156">
        <f>SUM(E270:E276)</f>
        <v>128610</v>
      </c>
      <c r="F278" s="156">
        <f>SUM(F270:F276)</f>
        <v>900000</v>
      </c>
      <c r="G278" s="156">
        <f>SUM(G270:G276)</f>
        <v>0</v>
      </c>
    </row>
    <row r="279" spans="1:9" x14ac:dyDescent="0.25">
      <c r="B279" s="1"/>
    </row>
    <row r="280" spans="1:9" x14ac:dyDescent="0.25">
      <c r="B280" s="3"/>
    </row>
    <row r="281" spans="1:9" x14ac:dyDescent="0.25">
      <c r="B281" s="3"/>
      <c r="C281" s="8"/>
    </row>
    <row r="282" spans="1:9" x14ac:dyDescent="0.25">
      <c r="C282" s="9"/>
      <c r="D282" s="9"/>
      <c r="E282" s="9"/>
      <c r="F282" s="9"/>
      <c r="G282" s="22"/>
    </row>
    <row r="283" spans="1:9" x14ac:dyDescent="0.25">
      <c r="A283" s="224">
        <v>13</v>
      </c>
      <c r="B283" s="134" t="s">
        <v>174</v>
      </c>
      <c r="C283" s="94" t="s">
        <v>0</v>
      </c>
      <c r="D283" s="94" t="s">
        <v>1</v>
      </c>
      <c r="E283" s="94" t="s">
        <v>2</v>
      </c>
      <c r="F283" s="94" t="s">
        <v>3</v>
      </c>
      <c r="G283" s="94" t="s">
        <v>234</v>
      </c>
    </row>
    <row r="284" spans="1:9" x14ac:dyDescent="0.25">
      <c r="C284" s="92" t="s">
        <v>5</v>
      </c>
      <c r="D284" s="92" t="s">
        <v>6</v>
      </c>
      <c r="E284" s="92" t="s">
        <v>7</v>
      </c>
      <c r="F284" s="92" t="s">
        <v>8</v>
      </c>
      <c r="G284" s="92">
        <v>2015</v>
      </c>
    </row>
    <row r="285" spans="1:9" x14ac:dyDescent="0.25">
      <c r="C285" s="92" t="s">
        <v>9</v>
      </c>
      <c r="D285" s="92" t="s">
        <v>10</v>
      </c>
      <c r="E285" s="92" t="s">
        <v>10</v>
      </c>
      <c r="F285" s="92" t="s">
        <v>10</v>
      </c>
      <c r="G285" s="92" t="s">
        <v>10</v>
      </c>
    </row>
    <row r="286" spans="1:9" x14ac:dyDescent="0.25">
      <c r="B286" s="1" t="s">
        <v>150</v>
      </c>
      <c r="C286" s="23">
        <f>G197</f>
        <v>25593413</v>
      </c>
      <c r="D286" s="23">
        <f t="shared" ref="D286:F288" si="22">C197</f>
        <v>26664366</v>
      </c>
      <c r="E286" s="23">
        <f t="shared" si="22"/>
        <v>29338864</v>
      </c>
      <c r="F286" s="23">
        <f t="shared" si="22"/>
        <v>0</v>
      </c>
      <c r="G286" s="23">
        <v>29576149</v>
      </c>
    </row>
    <row r="287" spans="1:9" x14ac:dyDescent="0.25">
      <c r="B287" s="1" t="s">
        <v>160</v>
      </c>
      <c r="C287" s="23">
        <f>G198</f>
        <v>0</v>
      </c>
      <c r="D287" s="23">
        <f t="shared" si="22"/>
        <v>515320</v>
      </c>
      <c r="E287" s="23">
        <f t="shared" si="22"/>
        <v>568247</v>
      </c>
      <c r="F287" s="23">
        <f t="shared" si="22"/>
        <v>0</v>
      </c>
      <c r="G287" s="24">
        <v>0</v>
      </c>
    </row>
    <row r="288" spans="1:9" x14ac:dyDescent="0.25">
      <c r="B288" s="1" t="s">
        <v>207</v>
      </c>
      <c r="C288" s="23">
        <f>G199</f>
        <v>0</v>
      </c>
      <c r="D288" s="23">
        <f t="shared" si="22"/>
        <v>631640</v>
      </c>
      <c r="E288" s="23">
        <f t="shared" si="22"/>
        <v>570719</v>
      </c>
      <c r="F288" s="23">
        <f t="shared" si="22"/>
        <v>0</v>
      </c>
      <c r="G288" s="24">
        <v>0</v>
      </c>
    </row>
    <row r="289" spans="2:7" x14ac:dyDescent="0.25">
      <c r="B289" s="1" t="s">
        <v>175</v>
      </c>
      <c r="C289" s="23">
        <f>G261</f>
        <v>0</v>
      </c>
      <c r="D289" s="23">
        <f>C261</f>
        <v>700000</v>
      </c>
      <c r="E289" s="23">
        <f>D261</f>
        <v>900000</v>
      </c>
      <c r="F289" s="23">
        <f>E261</f>
        <v>0</v>
      </c>
      <c r="G289" s="24"/>
    </row>
    <row r="290" spans="2:7" ht="16.5" thickBot="1" x14ac:dyDescent="0.3">
      <c r="B290" s="25"/>
      <c r="C290" s="49"/>
      <c r="D290" s="49"/>
      <c r="E290" s="49"/>
      <c r="F290" s="49"/>
      <c r="G290" s="50"/>
    </row>
    <row r="291" spans="2:7" ht="16.5" thickBot="1" x14ac:dyDescent="0.3">
      <c r="B291" s="3" t="s">
        <v>71</v>
      </c>
      <c r="C291" s="51">
        <f>SUM(C286:C289)</f>
        <v>25593413</v>
      </c>
      <c r="D291" s="51">
        <f t="shared" ref="D291:G291" si="23">SUM(D286:D289)</f>
        <v>28511326</v>
      </c>
      <c r="E291" s="51">
        <f t="shared" si="23"/>
        <v>31377830</v>
      </c>
      <c r="F291" s="51">
        <f t="shared" si="23"/>
        <v>0</v>
      </c>
      <c r="G291" s="51">
        <f t="shared" si="23"/>
        <v>29576149</v>
      </c>
    </row>
    <row r="292" spans="2:7" ht="16.5" thickTop="1" x14ac:dyDescent="0.25">
      <c r="B292" s="1"/>
    </row>
  </sheetData>
  <mergeCells count="8">
    <mergeCell ref="B50:B52"/>
    <mergeCell ref="C50:C52"/>
    <mergeCell ref="D50:D52"/>
    <mergeCell ref="E50:J50"/>
    <mergeCell ref="B26:B28"/>
    <mergeCell ref="C26:C28"/>
    <mergeCell ref="D26:D28"/>
    <mergeCell ref="E26:J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opLeftCell="A13" zoomScale="85" zoomScaleNormal="85" workbookViewId="0">
      <selection activeCell="F40" sqref="F40"/>
    </sheetView>
  </sheetViews>
  <sheetFormatPr defaultRowHeight="15.75" x14ac:dyDescent="0.25"/>
  <cols>
    <col min="1" max="1" width="9.140625" style="110"/>
    <col min="2" max="2" width="45" style="110" customWidth="1"/>
    <col min="3" max="9" width="21.140625" style="110" customWidth="1"/>
    <col min="10" max="16384" width="9.140625" style="110"/>
  </cols>
  <sheetData>
    <row r="2" spans="2:9" x14ac:dyDescent="0.25">
      <c r="B2" s="84" t="s">
        <v>221</v>
      </c>
      <c r="C2" s="134"/>
      <c r="D2" s="134"/>
      <c r="E2" s="134"/>
      <c r="F2" s="97"/>
      <c r="G2" s="97"/>
      <c r="H2" s="97"/>
      <c r="I2" s="158"/>
    </row>
    <row r="3" spans="2:9" x14ac:dyDescent="0.25">
      <c r="B3" s="84"/>
      <c r="C3" s="134"/>
      <c r="D3" s="134"/>
      <c r="E3" s="134"/>
      <c r="F3" s="97"/>
      <c r="G3" s="97"/>
      <c r="H3" s="97"/>
      <c r="I3" s="158"/>
    </row>
    <row r="4" spans="2:9" s="13" customFormat="1" x14ac:dyDescent="0.25">
      <c r="B4" s="200" t="s">
        <v>67</v>
      </c>
      <c r="C4" s="134"/>
      <c r="D4" s="134"/>
      <c r="E4" s="134"/>
      <c r="F4" s="97"/>
      <c r="G4" s="97"/>
      <c r="H4" s="97"/>
      <c r="I4" s="158"/>
    </row>
    <row r="5" spans="2:9" s="13" customFormat="1" ht="16.5" thickBot="1" x14ac:dyDescent="0.3">
      <c r="B5" s="134"/>
      <c r="C5" s="134"/>
      <c r="D5" s="134"/>
      <c r="E5" s="134"/>
      <c r="F5" s="97"/>
      <c r="G5" s="97"/>
      <c r="H5" s="97"/>
      <c r="I5" s="158"/>
    </row>
    <row r="6" spans="2:9" s="13" customFormat="1" ht="47.25" x14ac:dyDescent="0.25">
      <c r="B6" s="267" t="s">
        <v>258</v>
      </c>
      <c r="C6" s="159" t="s">
        <v>58</v>
      </c>
      <c r="D6" s="159" t="s">
        <v>59</v>
      </c>
      <c r="E6" s="160" t="s">
        <v>259</v>
      </c>
      <c r="F6" s="160" t="s">
        <v>60</v>
      </c>
      <c r="G6" s="160" t="s">
        <v>61</v>
      </c>
      <c r="H6" s="160" t="s">
        <v>259</v>
      </c>
      <c r="I6" s="161" t="s">
        <v>260</v>
      </c>
    </row>
    <row r="7" spans="2:9" x14ac:dyDescent="0.25">
      <c r="B7" s="268"/>
      <c r="C7" s="162" t="s">
        <v>1</v>
      </c>
      <c r="D7" s="162" t="s">
        <v>1</v>
      </c>
      <c r="E7" s="162" t="s">
        <v>1</v>
      </c>
      <c r="F7" s="162" t="s">
        <v>1</v>
      </c>
      <c r="G7" s="162" t="s">
        <v>1</v>
      </c>
      <c r="H7" s="162" t="s">
        <v>1</v>
      </c>
      <c r="I7" s="163" t="s">
        <v>1</v>
      </c>
    </row>
    <row r="8" spans="2:9" x14ac:dyDescent="0.25">
      <c r="B8" s="269"/>
      <c r="C8" s="164" t="s">
        <v>6</v>
      </c>
      <c r="D8" s="164" t="s">
        <v>6</v>
      </c>
      <c r="E8" s="164" t="s">
        <v>6</v>
      </c>
      <c r="F8" s="164" t="s">
        <v>6</v>
      </c>
      <c r="G8" s="164" t="s">
        <v>6</v>
      </c>
      <c r="H8" s="164" t="s">
        <v>6</v>
      </c>
      <c r="I8" s="165" t="s">
        <v>6</v>
      </c>
    </row>
    <row r="9" spans="2:9" ht="16.5" thickBot="1" x14ac:dyDescent="0.3">
      <c r="B9" s="166"/>
      <c r="C9" s="167" t="s">
        <v>62</v>
      </c>
      <c r="D9" s="167" t="s">
        <v>63</v>
      </c>
      <c r="E9" s="167" t="s">
        <v>64</v>
      </c>
      <c r="F9" s="167" t="s">
        <v>261</v>
      </c>
      <c r="G9" s="167" t="s">
        <v>262</v>
      </c>
      <c r="H9" s="167" t="s">
        <v>263</v>
      </c>
      <c r="I9" s="168" t="s">
        <v>264</v>
      </c>
    </row>
    <row r="10" spans="2:9" ht="16.5" thickBot="1" x14ac:dyDescent="0.3">
      <c r="B10" s="169" t="s">
        <v>265</v>
      </c>
      <c r="C10" s="170"/>
      <c r="D10" s="170"/>
      <c r="E10" s="170"/>
      <c r="F10" s="171"/>
      <c r="G10" s="171"/>
      <c r="H10" s="171"/>
      <c r="I10" s="172"/>
    </row>
    <row r="11" spans="2:9" x14ac:dyDescent="0.25">
      <c r="B11" s="173" t="s">
        <v>12</v>
      </c>
      <c r="C11" s="174">
        <v>10000000</v>
      </c>
      <c r="D11" s="174">
        <v>10141000</v>
      </c>
      <c r="E11" s="175">
        <f>D11-C11</f>
        <v>141000</v>
      </c>
      <c r="F11" s="175">
        <v>22000000</v>
      </c>
      <c r="G11" s="176">
        <v>21541000</v>
      </c>
      <c r="H11" s="175">
        <f>G11-F11</f>
        <v>-459000</v>
      </c>
      <c r="I11" s="177">
        <f>G11/F11</f>
        <v>0.97913636363636358</v>
      </c>
    </row>
    <row r="12" spans="2:9" x14ac:dyDescent="0.25">
      <c r="B12" s="178" t="s">
        <v>14</v>
      </c>
      <c r="C12" s="174">
        <v>8000000</v>
      </c>
      <c r="D12" s="174">
        <v>10340000</v>
      </c>
      <c r="E12" s="179">
        <f t="shared" ref="E12:E14" si="0">D12-C12</f>
        <v>2340000</v>
      </c>
      <c r="F12" s="175">
        <v>22000000</v>
      </c>
      <c r="G12" s="176">
        <v>21530800</v>
      </c>
      <c r="H12" s="179">
        <f t="shared" ref="H12:H14" si="1">G12-F12</f>
        <v>-469200</v>
      </c>
      <c r="I12" s="180">
        <f t="shared" ref="I12:I14" si="2">G12/F12</f>
        <v>0.97867272727272725</v>
      </c>
    </row>
    <row r="13" spans="2:9" x14ac:dyDescent="0.25">
      <c r="B13" s="178" t="s">
        <v>65</v>
      </c>
      <c r="C13" s="174">
        <v>36700000</v>
      </c>
      <c r="D13" s="174">
        <v>35700080</v>
      </c>
      <c r="E13" s="179">
        <f t="shared" si="0"/>
        <v>-999920</v>
      </c>
      <c r="F13" s="175">
        <v>70000000</v>
      </c>
      <c r="G13" s="176">
        <v>70214040</v>
      </c>
      <c r="H13" s="179">
        <f t="shared" si="1"/>
        <v>214040</v>
      </c>
      <c r="I13" s="180">
        <f t="shared" si="2"/>
        <v>1.0030577142857142</v>
      </c>
    </row>
    <row r="14" spans="2:9" ht="16.5" thickBot="1" x14ac:dyDescent="0.3">
      <c r="B14" s="178" t="s">
        <v>16</v>
      </c>
      <c r="C14" s="174">
        <v>26000000</v>
      </c>
      <c r="D14" s="174">
        <v>24378696</v>
      </c>
      <c r="E14" s="179">
        <f t="shared" si="0"/>
        <v>-1621304</v>
      </c>
      <c r="F14" s="175">
        <v>53000000</v>
      </c>
      <c r="G14" s="176">
        <v>52210727</v>
      </c>
      <c r="H14" s="179">
        <f t="shared" si="1"/>
        <v>-789273</v>
      </c>
      <c r="I14" s="180">
        <f t="shared" si="2"/>
        <v>0.98510805660377354</v>
      </c>
    </row>
    <row r="15" spans="2:9" ht="16.5" thickBot="1" x14ac:dyDescent="0.3">
      <c r="B15" s="169" t="s">
        <v>66</v>
      </c>
      <c r="C15" s="181">
        <f t="shared" ref="C15:H15" si="3">SUM(C11:C14)</f>
        <v>80700000</v>
      </c>
      <c r="D15" s="181">
        <f t="shared" si="3"/>
        <v>80559776</v>
      </c>
      <c r="E15" s="182">
        <f t="shared" si="3"/>
        <v>-140224</v>
      </c>
      <c r="F15" s="182">
        <f t="shared" si="3"/>
        <v>167000000</v>
      </c>
      <c r="G15" s="183">
        <f t="shared" si="3"/>
        <v>165496567</v>
      </c>
      <c r="H15" s="182">
        <f t="shared" si="3"/>
        <v>-1503433</v>
      </c>
      <c r="I15" s="184">
        <f>G15/F15</f>
        <v>0.99099740718562879</v>
      </c>
    </row>
    <row r="16" spans="2:9" ht="16.5" thickBot="1" x14ac:dyDescent="0.3">
      <c r="B16" s="185"/>
      <c r="C16" s="186"/>
      <c r="D16" s="186"/>
      <c r="E16" s="187"/>
      <c r="F16" s="188"/>
      <c r="G16" s="189"/>
      <c r="H16" s="187"/>
      <c r="I16" s="190"/>
    </row>
    <row r="17" spans="2:9" ht="16.5" thickBot="1" x14ac:dyDescent="0.3">
      <c r="B17" s="169" t="s">
        <v>18</v>
      </c>
      <c r="C17" s="191"/>
      <c r="D17" s="191"/>
      <c r="E17" s="192"/>
      <c r="F17" s="192"/>
      <c r="G17" s="193"/>
      <c r="H17" s="192"/>
      <c r="I17" s="194"/>
    </row>
    <row r="18" spans="2:9" x14ac:dyDescent="0.25">
      <c r="B18" s="173" t="s">
        <v>19</v>
      </c>
      <c r="C18" s="174">
        <v>19200000</v>
      </c>
      <c r="D18" s="174">
        <v>20542537</v>
      </c>
      <c r="E18" s="175">
        <f t="shared" ref="E18:E23" si="4">D18-C18</f>
        <v>1342537</v>
      </c>
      <c r="F18" s="175">
        <v>40100000</v>
      </c>
      <c r="G18" s="176">
        <v>39976567</v>
      </c>
      <c r="H18" s="175">
        <f t="shared" ref="H18:H23" si="5">G18-F18</f>
        <v>-123433</v>
      </c>
      <c r="I18" s="177">
        <f t="shared" ref="I18:I23" si="6">G18/F18</f>
        <v>0.99692187032418955</v>
      </c>
    </row>
    <row r="19" spans="2:9" x14ac:dyDescent="0.25">
      <c r="B19" s="178" t="s">
        <v>20</v>
      </c>
      <c r="C19" s="174">
        <v>17000000</v>
      </c>
      <c r="D19" s="174">
        <v>15825403</v>
      </c>
      <c r="E19" s="179">
        <f t="shared" si="4"/>
        <v>-1174597</v>
      </c>
      <c r="F19" s="175">
        <v>44234000</v>
      </c>
      <c r="G19" s="176">
        <v>43419837</v>
      </c>
      <c r="H19" s="179">
        <f t="shared" si="5"/>
        <v>-814163</v>
      </c>
      <c r="I19" s="180">
        <f t="shared" si="6"/>
        <v>0.98159418094678297</v>
      </c>
    </row>
    <row r="20" spans="2:9" x14ac:dyDescent="0.25">
      <c r="B20" s="178" t="s">
        <v>21</v>
      </c>
      <c r="C20" s="174">
        <v>4500000</v>
      </c>
      <c r="D20" s="174">
        <v>4300000</v>
      </c>
      <c r="E20" s="179">
        <f t="shared" si="4"/>
        <v>-200000</v>
      </c>
      <c r="F20" s="175">
        <v>8048000</v>
      </c>
      <c r="G20" s="176">
        <v>8150000</v>
      </c>
      <c r="H20" s="179">
        <f t="shared" si="5"/>
        <v>102000</v>
      </c>
      <c r="I20" s="180">
        <f t="shared" si="6"/>
        <v>1.0126739562624254</v>
      </c>
    </row>
    <row r="21" spans="2:9" x14ac:dyDescent="0.25">
      <c r="B21" s="178" t="s">
        <v>22</v>
      </c>
      <c r="C21" s="174">
        <v>27000000</v>
      </c>
      <c r="D21" s="174">
        <v>24259897</v>
      </c>
      <c r="E21" s="179">
        <f t="shared" si="4"/>
        <v>-2740103</v>
      </c>
      <c r="F21" s="175">
        <v>42500000</v>
      </c>
      <c r="G21" s="176">
        <v>43824331</v>
      </c>
      <c r="H21" s="179">
        <f t="shared" si="5"/>
        <v>1324331</v>
      </c>
      <c r="I21" s="180">
        <f t="shared" si="6"/>
        <v>1.0311607294117646</v>
      </c>
    </row>
    <row r="22" spans="2:9" x14ac:dyDescent="0.25">
      <c r="B22" s="178" t="s">
        <v>23</v>
      </c>
      <c r="C22" s="174">
        <v>4000000</v>
      </c>
      <c r="D22" s="174">
        <v>3676465</v>
      </c>
      <c r="E22" s="179">
        <f t="shared" si="4"/>
        <v>-323535</v>
      </c>
      <c r="F22" s="175">
        <v>6409800</v>
      </c>
      <c r="G22" s="176">
        <v>6127455</v>
      </c>
      <c r="H22" s="179">
        <f t="shared" si="5"/>
        <v>-282345</v>
      </c>
      <c r="I22" s="180">
        <f t="shared" si="6"/>
        <v>0.9559510437143125</v>
      </c>
    </row>
    <row r="23" spans="2:9" ht="16.5" thickBot="1" x14ac:dyDescent="0.3">
      <c r="B23" s="178" t="s">
        <v>29</v>
      </c>
      <c r="C23" s="174">
        <v>9000000</v>
      </c>
      <c r="D23" s="174">
        <v>9088970</v>
      </c>
      <c r="E23" s="179">
        <f t="shared" si="4"/>
        <v>88970</v>
      </c>
      <c r="F23" s="175">
        <v>25708200</v>
      </c>
      <c r="G23" s="176">
        <v>18213960</v>
      </c>
      <c r="H23" s="179">
        <f t="shared" si="5"/>
        <v>-7494240</v>
      </c>
      <c r="I23" s="180">
        <f t="shared" si="6"/>
        <v>0.70848834224099699</v>
      </c>
    </row>
    <row r="24" spans="2:9" ht="16.5" thickBot="1" x14ac:dyDescent="0.3">
      <c r="B24" s="196" t="s">
        <v>186</v>
      </c>
      <c r="C24" s="197">
        <f t="shared" ref="C24:H24" si="7">SUM(C18:C23)</f>
        <v>80700000</v>
      </c>
      <c r="D24" s="197">
        <f t="shared" si="7"/>
        <v>77693272</v>
      </c>
      <c r="E24" s="197">
        <f t="shared" si="7"/>
        <v>-3006728</v>
      </c>
      <c r="F24" s="198">
        <f t="shared" si="7"/>
        <v>167000000</v>
      </c>
      <c r="G24" s="199">
        <f t="shared" si="7"/>
        <v>159712150</v>
      </c>
      <c r="H24" s="197">
        <f t="shared" si="7"/>
        <v>-7287850</v>
      </c>
      <c r="I24" s="184">
        <f>G24/F24</f>
        <v>0.95636017964071851</v>
      </c>
    </row>
    <row r="26" spans="2:9" s="195" customFormat="1" x14ac:dyDescent="0.25">
      <c r="B26" s="195" t="s">
        <v>266</v>
      </c>
      <c r="D26" s="195">
        <f>D15-D24-'1|Receipts &amp; Payments'!E29</f>
        <v>0</v>
      </c>
      <c r="G26" s="195">
        <f>G15-G24-'1|Receipts &amp; Payments'!H29</f>
        <v>0</v>
      </c>
    </row>
  </sheetData>
  <mergeCells count="1">
    <mergeCell ref="B6:B8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opLeftCell="A2" zoomScale="85" zoomScaleNormal="85" workbookViewId="0">
      <selection activeCell="G28" sqref="G28"/>
    </sheetView>
  </sheetViews>
  <sheetFormatPr defaultRowHeight="15.75" x14ac:dyDescent="0.25"/>
  <cols>
    <col min="1" max="1" width="9.140625" style="13"/>
    <col min="2" max="2" width="60.5703125" style="76" customWidth="1"/>
    <col min="3" max="3" width="11.42578125" style="13" bestFit="1" customWidth="1"/>
    <col min="4" max="5" width="11.85546875" style="13" bestFit="1" customWidth="1"/>
    <col min="6" max="6" width="11.42578125" style="13" bestFit="1" customWidth="1"/>
    <col min="7" max="7" width="22.85546875" style="13" bestFit="1" customWidth="1"/>
    <col min="8" max="16384" width="9.140625" style="13"/>
  </cols>
  <sheetData>
    <row r="2" spans="2:7" x14ac:dyDescent="0.25">
      <c r="B2" s="2" t="s">
        <v>267</v>
      </c>
    </row>
    <row r="3" spans="2:7" x14ac:dyDescent="0.25">
      <c r="B3" s="2" t="s">
        <v>268</v>
      </c>
    </row>
    <row r="4" spans="2:7" x14ac:dyDescent="0.25">
      <c r="B4" s="5"/>
    </row>
    <row r="5" spans="2:7" x14ac:dyDescent="0.25">
      <c r="B5" s="117"/>
      <c r="C5" s="158" t="s">
        <v>0</v>
      </c>
      <c r="D5" s="58" t="s">
        <v>1</v>
      </c>
      <c r="E5" s="201" t="s">
        <v>2</v>
      </c>
      <c r="F5" s="201" t="s">
        <v>3</v>
      </c>
      <c r="G5" s="201" t="s">
        <v>269</v>
      </c>
    </row>
    <row r="6" spans="2:7" ht="31.5" customHeight="1" x14ac:dyDescent="0.25">
      <c r="B6" s="113"/>
      <c r="C6" s="158" t="s">
        <v>5</v>
      </c>
      <c r="D6" s="158" t="s">
        <v>6</v>
      </c>
      <c r="E6" s="202" t="s">
        <v>7</v>
      </c>
      <c r="F6" s="202" t="s">
        <v>8</v>
      </c>
      <c r="G6" s="202" t="s">
        <v>270</v>
      </c>
    </row>
    <row r="7" spans="2:7" x14ac:dyDescent="0.25">
      <c r="B7" s="113"/>
      <c r="C7" s="58" t="s">
        <v>9</v>
      </c>
      <c r="D7" s="58" t="s">
        <v>10</v>
      </c>
      <c r="E7" s="201" t="s">
        <v>10</v>
      </c>
      <c r="F7" s="201" t="s">
        <v>10</v>
      </c>
      <c r="G7" s="201" t="s">
        <v>10</v>
      </c>
    </row>
    <row r="8" spans="2:7" x14ac:dyDescent="0.25">
      <c r="B8" s="113"/>
      <c r="C8" s="58"/>
      <c r="D8" s="58"/>
      <c r="E8" s="201"/>
      <c r="F8" s="201"/>
      <c r="G8" s="201"/>
    </row>
    <row r="9" spans="2:7" x14ac:dyDescent="0.25">
      <c r="B9" s="68" t="s">
        <v>120</v>
      </c>
      <c r="C9" s="203" t="s">
        <v>13</v>
      </c>
      <c r="D9" s="203" t="s">
        <v>13</v>
      </c>
      <c r="E9" s="204" t="s">
        <v>13</v>
      </c>
      <c r="F9" s="204" t="s">
        <v>13</v>
      </c>
      <c r="G9" s="204" t="s">
        <v>13</v>
      </c>
    </row>
    <row r="10" spans="2:7" x14ac:dyDescent="0.25">
      <c r="B10" s="68" t="s">
        <v>123</v>
      </c>
      <c r="C10" s="203" t="s">
        <v>13</v>
      </c>
      <c r="D10" s="203" t="s">
        <v>13</v>
      </c>
      <c r="E10" s="204" t="s">
        <v>13</v>
      </c>
      <c r="F10" s="204" t="s">
        <v>13</v>
      </c>
      <c r="G10" s="204" t="s">
        <v>13</v>
      </c>
    </row>
    <row r="11" spans="2:7" x14ac:dyDescent="0.25">
      <c r="B11" s="68" t="s">
        <v>176</v>
      </c>
      <c r="C11" s="203" t="s">
        <v>13</v>
      </c>
      <c r="D11" s="203" t="s">
        <v>13</v>
      </c>
      <c r="E11" s="204" t="s">
        <v>13</v>
      </c>
      <c r="F11" s="204" t="s">
        <v>13</v>
      </c>
      <c r="G11" s="204" t="s">
        <v>13</v>
      </c>
    </row>
    <row r="12" spans="2:7" ht="16.5" thickBot="1" x14ac:dyDescent="0.3">
      <c r="B12" s="68" t="s">
        <v>177</v>
      </c>
      <c r="C12" s="203" t="s">
        <v>13</v>
      </c>
      <c r="D12" s="203" t="s">
        <v>13</v>
      </c>
      <c r="E12" s="204" t="s">
        <v>13</v>
      </c>
      <c r="F12" s="204" t="s">
        <v>13</v>
      </c>
      <c r="G12" s="204" t="s">
        <v>13</v>
      </c>
    </row>
    <row r="13" spans="2:7" ht="16.5" thickBot="1" x14ac:dyDescent="0.3">
      <c r="C13" s="205">
        <f>SUM(C9:C12)</f>
        <v>0</v>
      </c>
      <c r="D13" s="205">
        <f t="shared" ref="D13:G13" si="0">SUM(D9:D12)</f>
        <v>0</v>
      </c>
      <c r="E13" s="205">
        <f t="shared" si="0"/>
        <v>0</v>
      </c>
      <c r="F13" s="205">
        <f t="shared" si="0"/>
        <v>0</v>
      </c>
      <c r="G13" s="205">
        <f t="shared" si="0"/>
        <v>0</v>
      </c>
    </row>
    <row r="14" spans="2:7" ht="16.5" thickTop="1" x14ac:dyDescent="0.25">
      <c r="B14" s="5"/>
    </row>
    <row r="15" spans="2:7" x14ac:dyDescent="0.25">
      <c r="B15" s="2"/>
    </row>
    <row r="16" spans="2:7" x14ac:dyDescent="0.25">
      <c r="B16" s="2" t="s">
        <v>271</v>
      </c>
    </row>
    <row r="17" spans="2:7" x14ac:dyDescent="0.25">
      <c r="B17" s="5"/>
    </row>
    <row r="18" spans="2:7" x14ac:dyDescent="0.25">
      <c r="B18" s="117"/>
      <c r="C18" s="58" t="s">
        <v>0</v>
      </c>
      <c r="D18" s="58" t="s">
        <v>1</v>
      </c>
      <c r="E18" s="201" t="s">
        <v>2</v>
      </c>
      <c r="F18" s="201" t="s">
        <v>3</v>
      </c>
      <c r="G18" s="201" t="s">
        <v>269</v>
      </c>
    </row>
    <row r="19" spans="2:7" ht="28.5" customHeight="1" x14ac:dyDescent="0.25">
      <c r="B19" s="113"/>
      <c r="C19" s="158" t="s">
        <v>5</v>
      </c>
      <c r="D19" s="158" t="s">
        <v>6</v>
      </c>
      <c r="E19" s="202" t="s">
        <v>7</v>
      </c>
      <c r="F19" s="202" t="s">
        <v>8</v>
      </c>
      <c r="G19" s="202" t="s">
        <v>270</v>
      </c>
    </row>
    <row r="20" spans="2:7" x14ac:dyDescent="0.25">
      <c r="B20" s="113"/>
      <c r="C20" s="58" t="s">
        <v>9</v>
      </c>
      <c r="D20" s="58" t="s">
        <v>10</v>
      </c>
      <c r="E20" s="201" t="s">
        <v>10</v>
      </c>
      <c r="F20" s="201" t="s">
        <v>10</v>
      </c>
      <c r="G20" s="201" t="s">
        <v>10</v>
      </c>
    </row>
    <row r="21" spans="2:7" x14ac:dyDescent="0.25">
      <c r="B21" s="113"/>
      <c r="C21" s="58"/>
      <c r="D21" s="58"/>
      <c r="E21" s="201"/>
      <c r="F21" s="201"/>
      <c r="G21" s="201"/>
    </row>
    <row r="22" spans="2:7" x14ac:dyDescent="0.25">
      <c r="B22" s="68" t="s">
        <v>272</v>
      </c>
      <c r="C22" s="203" t="s">
        <v>13</v>
      </c>
      <c r="D22" s="203" t="s">
        <v>13</v>
      </c>
      <c r="E22" s="204" t="s">
        <v>13</v>
      </c>
      <c r="F22" s="204" t="s">
        <v>13</v>
      </c>
      <c r="G22" s="204" t="s">
        <v>13</v>
      </c>
    </row>
    <row r="23" spans="2:7" x14ac:dyDescent="0.25">
      <c r="B23" s="68" t="s">
        <v>273</v>
      </c>
      <c r="C23" s="203" t="s">
        <v>13</v>
      </c>
      <c r="D23" s="203" t="s">
        <v>13</v>
      </c>
      <c r="E23" s="204" t="s">
        <v>13</v>
      </c>
      <c r="F23" s="204" t="s">
        <v>13</v>
      </c>
      <c r="G23" s="204" t="s">
        <v>13</v>
      </c>
    </row>
    <row r="24" spans="2:7" x14ac:dyDescent="0.25">
      <c r="B24" s="68" t="s">
        <v>274</v>
      </c>
      <c r="C24" s="203" t="s">
        <v>13</v>
      </c>
      <c r="D24" s="203" t="s">
        <v>13</v>
      </c>
      <c r="E24" s="204" t="s">
        <v>13</v>
      </c>
      <c r="F24" s="204" t="s">
        <v>13</v>
      </c>
      <c r="G24" s="204" t="s">
        <v>13</v>
      </c>
    </row>
    <row r="25" spans="2:7" ht="16.5" thickBot="1" x14ac:dyDescent="0.3">
      <c r="B25" s="68" t="s">
        <v>275</v>
      </c>
      <c r="C25" s="203" t="s">
        <v>13</v>
      </c>
      <c r="D25" s="203" t="s">
        <v>13</v>
      </c>
      <c r="E25" s="204" t="s">
        <v>13</v>
      </c>
      <c r="F25" s="204" t="s">
        <v>13</v>
      </c>
      <c r="G25" s="204" t="s">
        <v>13</v>
      </c>
    </row>
    <row r="26" spans="2:7" ht="16.5" thickBot="1" x14ac:dyDescent="0.3">
      <c r="C26" s="205">
        <f>SUM(C22:C25)</f>
        <v>0</v>
      </c>
      <c r="D26" s="205">
        <f t="shared" ref="D26:G26" si="1">SUM(D22:D25)</f>
        <v>0</v>
      </c>
      <c r="E26" s="205">
        <f t="shared" si="1"/>
        <v>0</v>
      </c>
      <c r="F26" s="205">
        <f t="shared" si="1"/>
        <v>0</v>
      </c>
      <c r="G26" s="205">
        <f t="shared" si="1"/>
        <v>0</v>
      </c>
    </row>
    <row r="27" spans="2:7" ht="16.5" thickTop="1" x14ac:dyDescent="0.25">
      <c r="B27" s="2"/>
    </row>
    <row r="28" spans="2:7" x14ac:dyDescent="0.25">
      <c r="B28" s="2"/>
    </row>
    <row r="29" spans="2:7" x14ac:dyDescent="0.25">
      <c r="B29" s="2" t="s">
        <v>276</v>
      </c>
    </row>
    <row r="30" spans="2:7" x14ac:dyDescent="0.25">
      <c r="B30" s="5"/>
    </row>
    <row r="31" spans="2:7" x14ac:dyDescent="0.25">
      <c r="B31" s="117"/>
      <c r="C31" s="58" t="s">
        <v>0</v>
      </c>
      <c r="D31" s="58" t="s">
        <v>1</v>
      </c>
      <c r="E31" s="201" t="s">
        <v>2</v>
      </c>
      <c r="F31" s="201" t="s">
        <v>3</v>
      </c>
      <c r="G31" s="201" t="s">
        <v>269</v>
      </c>
    </row>
    <row r="32" spans="2:7" ht="33" customHeight="1" x14ac:dyDescent="0.25">
      <c r="B32" s="113"/>
      <c r="C32" s="158" t="s">
        <v>5</v>
      </c>
      <c r="D32" s="158" t="s">
        <v>6</v>
      </c>
      <c r="E32" s="202" t="s">
        <v>7</v>
      </c>
      <c r="F32" s="202" t="s">
        <v>8</v>
      </c>
      <c r="G32" s="202" t="s">
        <v>270</v>
      </c>
    </row>
    <row r="33" spans="2:7" x14ac:dyDescent="0.25">
      <c r="B33" s="113"/>
      <c r="C33" s="58" t="s">
        <v>9</v>
      </c>
      <c r="D33" s="58" t="s">
        <v>10</v>
      </c>
      <c r="E33" s="201" t="s">
        <v>10</v>
      </c>
      <c r="F33" s="201" t="s">
        <v>10</v>
      </c>
      <c r="G33" s="201" t="s">
        <v>10</v>
      </c>
    </row>
    <row r="34" spans="2:7" x14ac:dyDescent="0.25">
      <c r="B34" s="113"/>
      <c r="C34" s="206"/>
      <c r="D34" s="206"/>
      <c r="E34" s="207"/>
      <c r="F34" s="207"/>
      <c r="G34" s="207"/>
    </row>
    <row r="35" spans="2:7" x14ac:dyDescent="0.25">
      <c r="B35" s="68" t="s">
        <v>277</v>
      </c>
      <c r="C35" s="203" t="s">
        <v>13</v>
      </c>
      <c r="D35" s="203" t="s">
        <v>13</v>
      </c>
      <c r="E35" s="204" t="s">
        <v>13</v>
      </c>
      <c r="F35" s="204" t="s">
        <v>13</v>
      </c>
      <c r="G35" s="204" t="s">
        <v>13</v>
      </c>
    </row>
    <row r="36" spans="2:7" x14ac:dyDescent="0.25">
      <c r="B36" s="68" t="s">
        <v>278</v>
      </c>
      <c r="C36" s="203" t="s">
        <v>13</v>
      </c>
      <c r="D36" s="203" t="s">
        <v>13</v>
      </c>
      <c r="E36" s="204" t="s">
        <v>13</v>
      </c>
      <c r="F36" s="204" t="s">
        <v>13</v>
      </c>
      <c r="G36" s="204" t="s">
        <v>13</v>
      </c>
    </row>
    <row r="37" spans="2:7" x14ac:dyDescent="0.25">
      <c r="B37" s="68" t="s">
        <v>178</v>
      </c>
      <c r="C37" s="203" t="s">
        <v>13</v>
      </c>
      <c r="D37" s="203" t="s">
        <v>13</v>
      </c>
      <c r="E37" s="204" t="s">
        <v>13</v>
      </c>
      <c r="F37" s="204" t="s">
        <v>13</v>
      </c>
      <c r="G37" s="204" t="s">
        <v>13</v>
      </c>
    </row>
    <row r="38" spans="2:7" ht="16.5" thickBot="1" x14ac:dyDescent="0.3">
      <c r="B38" s="68" t="s">
        <v>275</v>
      </c>
      <c r="C38" s="203" t="s">
        <v>13</v>
      </c>
      <c r="D38" s="203" t="s">
        <v>13</v>
      </c>
      <c r="E38" s="204" t="s">
        <v>13</v>
      </c>
      <c r="F38" s="204" t="s">
        <v>13</v>
      </c>
      <c r="G38" s="204" t="s">
        <v>13</v>
      </c>
    </row>
    <row r="39" spans="2:7" ht="16.5" thickBot="1" x14ac:dyDescent="0.3">
      <c r="C39" s="205">
        <f>SUM(C35:C38)</f>
        <v>0</v>
      </c>
      <c r="D39" s="205">
        <f t="shared" ref="D39:G39" si="2">SUM(D35:D38)</f>
        <v>0</v>
      </c>
      <c r="E39" s="205">
        <f t="shared" si="2"/>
        <v>0</v>
      </c>
      <c r="F39" s="205">
        <f t="shared" si="2"/>
        <v>0</v>
      </c>
      <c r="G39" s="205">
        <f t="shared" si="2"/>
        <v>0</v>
      </c>
    </row>
    <row r="40" spans="2:7" ht="16.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0"/>
  <sheetViews>
    <sheetView zoomScale="85" zoomScaleNormal="85" workbookViewId="0">
      <selection activeCell="D1" sqref="D1"/>
    </sheetView>
  </sheetViews>
  <sheetFormatPr defaultRowHeight="15.75" x14ac:dyDescent="0.25"/>
  <cols>
    <col min="1" max="1" width="9.140625" style="13"/>
    <col min="2" max="2" width="51" style="13" customWidth="1"/>
    <col min="3" max="3" width="21" style="13" bestFit="1" customWidth="1"/>
    <col min="4" max="4" width="19.140625" style="13" bestFit="1" customWidth="1"/>
    <col min="5" max="5" width="16.85546875" style="13" customWidth="1"/>
    <col min="6" max="7" width="20.28515625" style="13" bestFit="1" customWidth="1"/>
    <col min="8" max="8" width="16.28515625" style="13" bestFit="1" customWidth="1"/>
    <col min="9" max="16384" width="9.140625" style="13"/>
  </cols>
  <sheetData>
    <row r="3" spans="2:8" x14ac:dyDescent="0.25">
      <c r="B3" s="2" t="s">
        <v>279</v>
      </c>
    </row>
    <row r="4" spans="2:8" x14ac:dyDescent="0.25">
      <c r="B4" s="2"/>
    </row>
    <row r="5" spans="2:8" ht="16.5" thickBot="1" x14ac:dyDescent="0.3">
      <c r="B5" s="2"/>
    </row>
    <row r="6" spans="2:8" ht="31.5" x14ac:dyDescent="0.25">
      <c r="B6" s="270" t="s">
        <v>179</v>
      </c>
      <c r="C6" s="273" t="s">
        <v>180</v>
      </c>
      <c r="D6" s="276" t="s">
        <v>181</v>
      </c>
      <c r="E6" s="276" t="s">
        <v>182</v>
      </c>
      <c r="F6" s="208" t="s">
        <v>183</v>
      </c>
      <c r="G6" s="208" t="s">
        <v>280</v>
      </c>
      <c r="H6" s="208"/>
    </row>
    <row r="7" spans="2:8" x14ac:dyDescent="0.25">
      <c r="B7" s="271"/>
      <c r="C7" s="274"/>
      <c r="D7" s="277"/>
      <c r="E7" s="277"/>
      <c r="F7" s="209" t="s">
        <v>76</v>
      </c>
      <c r="G7" s="210" t="s">
        <v>146</v>
      </c>
      <c r="H7" s="210"/>
    </row>
    <row r="8" spans="2:8" x14ac:dyDescent="0.25">
      <c r="B8" s="271"/>
      <c r="C8" s="274"/>
      <c r="D8" s="277"/>
      <c r="E8" s="277"/>
      <c r="F8" s="211"/>
      <c r="G8" s="210"/>
      <c r="H8" s="210" t="s">
        <v>184</v>
      </c>
    </row>
    <row r="9" spans="2:8" ht="16.5" thickBot="1" x14ac:dyDescent="0.3">
      <c r="B9" s="272"/>
      <c r="C9" s="275"/>
      <c r="D9" s="278"/>
      <c r="E9" s="278"/>
      <c r="F9" s="18"/>
      <c r="G9" s="19"/>
      <c r="H9" s="18"/>
    </row>
    <row r="10" spans="2:8" ht="16.5" thickBot="1" x14ac:dyDescent="0.3">
      <c r="B10" s="15"/>
      <c r="C10" s="212" t="s">
        <v>213</v>
      </c>
      <c r="D10" s="212" t="s">
        <v>214</v>
      </c>
      <c r="E10" s="212" t="s">
        <v>281</v>
      </c>
      <c r="F10" s="213" t="s">
        <v>282</v>
      </c>
      <c r="G10" s="17"/>
      <c r="H10" s="17"/>
    </row>
    <row r="11" spans="2:8" ht="16.5" thickBot="1" x14ac:dyDescent="0.3">
      <c r="B11" s="214" t="s">
        <v>120</v>
      </c>
      <c r="C11" s="17"/>
      <c r="D11" s="17"/>
      <c r="E11" s="17"/>
      <c r="F11" s="14"/>
      <c r="G11" s="17"/>
      <c r="H11" s="17"/>
    </row>
    <row r="12" spans="2:8" ht="16.5" thickBot="1" x14ac:dyDescent="0.3">
      <c r="B12" s="15"/>
      <c r="C12" s="17"/>
      <c r="D12" s="17"/>
      <c r="E12" s="17"/>
      <c r="F12" s="14"/>
      <c r="G12" s="17"/>
      <c r="H12" s="17"/>
    </row>
    <row r="13" spans="2:8" ht="16.5" thickBot="1" x14ac:dyDescent="0.3">
      <c r="B13" s="15"/>
      <c r="C13" s="17"/>
      <c r="D13" s="17"/>
      <c r="E13" s="17"/>
      <c r="F13" s="14"/>
      <c r="G13" s="17"/>
      <c r="H13" s="17"/>
    </row>
    <row r="14" spans="2:8" ht="16.5" thickBot="1" x14ac:dyDescent="0.3">
      <c r="B14" s="15"/>
      <c r="C14" s="17"/>
      <c r="D14" s="17"/>
      <c r="E14" s="17"/>
      <c r="F14" s="14"/>
      <c r="G14" s="17"/>
      <c r="H14" s="17"/>
    </row>
    <row r="15" spans="2:8" ht="16.5" thickBot="1" x14ac:dyDescent="0.3">
      <c r="B15" s="215" t="s">
        <v>185</v>
      </c>
      <c r="C15" s="216"/>
      <c r="D15" s="56"/>
      <c r="E15" s="56"/>
      <c r="F15" s="217"/>
      <c r="G15" s="216"/>
      <c r="H15" s="56"/>
    </row>
    <row r="16" spans="2:8" ht="17.25" thickTop="1" thickBot="1" x14ac:dyDescent="0.3">
      <c r="B16" s="214" t="s">
        <v>123</v>
      </c>
      <c r="C16" s="17"/>
      <c r="D16" s="17"/>
      <c r="E16" s="17"/>
      <c r="F16" s="14"/>
      <c r="G16" s="17"/>
      <c r="H16" s="17"/>
    </row>
    <row r="17" spans="2:8" ht="16.5" thickBot="1" x14ac:dyDescent="0.3">
      <c r="B17" s="15"/>
      <c r="C17" s="17"/>
      <c r="D17" s="17"/>
      <c r="E17" s="17"/>
      <c r="F17" s="14"/>
      <c r="G17" s="17"/>
      <c r="H17" s="17"/>
    </row>
    <row r="18" spans="2:8" ht="16.5" thickBot="1" x14ac:dyDescent="0.3">
      <c r="B18" s="15"/>
      <c r="C18" s="17"/>
      <c r="D18" s="17"/>
      <c r="E18" s="17"/>
      <c r="F18" s="14"/>
      <c r="G18" s="17"/>
      <c r="H18" s="17"/>
    </row>
    <row r="19" spans="2:8" ht="16.5" thickBot="1" x14ac:dyDescent="0.3">
      <c r="B19" s="15"/>
      <c r="C19" s="17"/>
      <c r="D19" s="17"/>
      <c r="E19" s="17"/>
      <c r="F19" s="14"/>
      <c r="G19" s="17"/>
      <c r="H19" s="17"/>
    </row>
    <row r="20" spans="2:8" ht="16.5" thickBot="1" x14ac:dyDescent="0.3">
      <c r="B20" s="215" t="s">
        <v>185</v>
      </c>
      <c r="C20" s="216"/>
      <c r="D20" s="56"/>
      <c r="E20" s="56"/>
      <c r="F20" s="217"/>
      <c r="G20" s="216"/>
      <c r="H20" s="56"/>
    </row>
    <row r="21" spans="2:8" ht="17.25" thickTop="1" thickBot="1" x14ac:dyDescent="0.3">
      <c r="B21" s="214" t="s">
        <v>176</v>
      </c>
      <c r="C21" s="17"/>
      <c r="D21" s="17"/>
      <c r="E21" s="17"/>
      <c r="F21" s="14"/>
      <c r="G21" s="17"/>
      <c r="H21" s="17"/>
    </row>
    <row r="22" spans="2:8" ht="16.5" thickBot="1" x14ac:dyDescent="0.3">
      <c r="B22" s="15"/>
      <c r="C22" s="17"/>
      <c r="D22" s="17"/>
      <c r="E22" s="17"/>
      <c r="F22" s="14"/>
      <c r="G22" s="17"/>
      <c r="H22" s="17"/>
    </row>
    <row r="23" spans="2:8" ht="16.5" thickBot="1" x14ac:dyDescent="0.3">
      <c r="B23" s="15"/>
      <c r="C23" s="17"/>
      <c r="D23" s="17"/>
      <c r="E23" s="17"/>
      <c r="F23" s="14"/>
      <c r="G23" s="17"/>
      <c r="H23" s="17"/>
    </row>
    <row r="24" spans="2:8" ht="16.5" thickBot="1" x14ac:dyDescent="0.3">
      <c r="B24" s="15"/>
      <c r="C24" s="17"/>
      <c r="D24" s="17"/>
      <c r="E24" s="17"/>
      <c r="F24" s="14"/>
      <c r="G24" s="17"/>
      <c r="H24" s="17"/>
    </row>
    <row r="25" spans="2:8" ht="16.5" thickBot="1" x14ac:dyDescent="0.3">
      <c r="B25" s="215" t="s">
        <v>185</v>
      </c>
      <c r="C25" s="216"/>
      <c r="D25" s="56"/>
      <c r="E25" s="56"/>
      <c r="F25" s="217"/>
      <c r="G25" s="216"/>
      <c r="H25" s="56"/>
    </row>
    <row r="26" spans="2:8" ht="17.25" thickTop="1" thickBot="1" x14ac:dyDescent="0.3">
      <c r="B26" s="214" t="s">
        <v>177</v>
      </c>
      <c r="C26" s="17"/>
      <c r="D26" s="17"/>
      <c r="E26" s="17"/>
      <c r="F26" s="14"/>
      <c r="G26" s="17"/>
      <c r="H26" s="17"/>
    </row>
    <row r="27" spans="2:8" ht="16.5" thickBot="1" x14ac:dyDescent="0.3">
      <c r="B27" s="15"/>
      <c r="C27" s="17"/>
      <c r="D27" s="17"/>
      <c r="E27" s="17"/>
      <c r="F27" s="14"/>
      <c r="G27" s="17"/>
      <c r="H27" s="17"/>
    </row>
    <row r="28" spans="2:8" ht="16.5" thickBot="1" x14ac:dyDescent="0.3">
      <c r="B28" s="15"/>
      <c r="C28" s="17"/>
      <c r="D28" s="17"/>
      <c r="E28" s="17"/>
      <c r="F28" s="14"/>
      <c r="G28" s="17"/>
      <c r="H28" s="17"/>
    </row>
    <row r="29" spans="2:8" ht="16.5" thickBot="1" x14ac:dyDescent="0.3">
      <c r="B29" s="15"/>
      <c r="C29" s="17"/>
      <c r="D29" s="17"/>
      <c r="E29" s="17"/>
      <c r="F29" s="14"/>
      <c r="G29" s="17"/>
      <c r="H29" s="17"/>
    </row>
    <row r="30" spans="2:8" ht="16.5" thickBot="1" x14ac:dyDescent="0.3">
      <c r="B30" s="215" t="s">
        <v>185</v>
      </c>
      <c r="C30" s="216"/>
      <c r="D30" s="56"/>
      <c r="E30" s="56"/>
      <c r="F30" s="217"/>
      <c r="G30" s="216"/>
      <c r="H30" s="56"/>
    </row>
    <row r="31" spans="2:8" ht="17.25" thickTop="1" thickBot="1" x14ac:dyDescent="0.3">
      <c r="B31" s="215" t="s">
        <v>186</v>
      </c>
      <c r="C31" s="216"/>
      <c r="D31" s="56"/>
      <c r="E31" s="56"/>
      <c r="F31" s="217"/>
      <c r="G31" s="216"/>
      <c r="H31" s="56"/>
    </row>
    <row r="32" spans="2:8" ht="16.5" thickTop="1" x14ac:dyDescent="0.25"/>
    <row r="33" spans="2:9" x14ac:dyDescent="0.25">
      <c r="B33" s="5"/>
    </row>
    <row r="34" spans="2:9" x14ac:dyDescent="0.25">
      <c r="B34" s="97" t="s">
        <v>283</v>
      </c>
    </row>
    <row r="35" spans="2:9" x14ac:dyDescent="0.25">
      <c r="B35" s="97"/>
    </row>
    <row r="36" spans="2:9" ht="16.5" thickBot="1" x14ac:dyDescent="0.3"/>
    <row r="37" spans="2:9" ht="31.5" x14ac:dyDescent="0.25">
      <c r="B37" s="270" t="s">
        <v>187</v>
      </c>
      <c r="C37" s="273" t="s">
        <v>188</v>
      </c>
      <c r="D37" s="276" t="s">
        <v>180</v>
      </c>
      <c r="E37" s="276" t="s">
        <v>189</v>
      </c>
      <c r="F37" s="276" t="s">
        <v>182</v>
      </c>
      <c r="G37" s="208" t="s">
        <v>183</v>
      </c>
      <c r="H37" s="208" t="s">
        <v>144</v>
      </c>
      <c r="I37" s="276" t="s">
        <v>184</v>
      </c>
    </row>
    <row r="38" spans="2:9" x14ac:dyDescent="0.25">
      <c r="B38" s="271"/>
      <c r="C38" s="274"/>
      <c r="D38" s="277"/>
      <c r="E38" s="277"/>
      <c r="F38" s="277"/>
      <c r="G38" s="209" t="s">
        <v>76</v>
      </c>
      <c r="H38" s="210" t="s">
        <v>145</v>
      </c>
      <c r="I38" s="277"/>
    </row>
    <row r="39" spans="2:9" ht="16.5" thickBot="1" x14ac:dyDescent="0.3">
      <c r="B39" s="272"/>
      <c r="C39" s="275"/>
      <c r="D39" s="278"/>
      <c r="E39" s="278"/>
      <c r="F39" s="278"/>
      <c r="G39" s="18"/>
      <c r="H39" s="19" t="s">
        <v>146</v>
      </c>
      <c r="I39" s="278"/>
    </row>
    <row r="40" spans="2:9" ht="16.5" thickBot="1" x14ac:dyDescent="0.3">
      <c r="B40" s="15"/>
      <c r="C40" s="213"/>
      <c r="D40" s="212" t="s">
        <v>213</v>
      </c>
      <c r="E40" s="212" t="s">
        <v>214</v>
      </c>
      <c r="F40" s="212" t="s">
        <v>281</v>
      </c>
      <c r="G40" s="213" t="s">
        <v>282</v>
      </c>
      <c r="H40" s="17"/>
      <c r="I40" s="17"/>
    </row>
    <row r="41" spans="2:9" ht="16.5" thickBot="1" x14ac:dyDescent="0.3">
      <c r="B41" s="214" t="s">
        <v>284</v>
      </c>
      <c r="C41" s="14"/>
      <c r="D41" s="17"/>
      <c r="E41" s="17"/>
      <c r="F41" s="17"/>
      <c r="G41" s="14"/>
      <c r="H41" s="17"/>
      <c r="I41" s="17"/>
    </row>
    <row r="42" spans="2:9" ht="16.5" thickBot="1" x14ac:dyDescent="0.3">
      <c r="B42" s="15"/>
      <c r="C42" s="14"/>
      <c r="D42" s="17"/>
      <c r="E42" s="17"/>
      <c r="F42" s="17"/>
      <c r="G42" s="14"/>
      <c r="H42" s="17"/>
      <c r="I42" s="17"/>
    </row>
    <row r="43" spans="2:9" ht="16.5" thickBot="1" x14ac:dyDescent="0.3">
      <c r="B43" s="15"/>
      <c r="C43" s="14"/>
      <c r="D43" s="17"/>
      <c r="E43" s="17"/>
      <c r="F43" s="17"/>
      <c r="G43" s="14"/>
      <c r="H43" s="17"/>
      <c r="I43" s="17"/>
    </row>
    <row r="44" spans="2:9" ht="16.5" thickBot="1" x14ac:dyDescent="0.3">
      <c r="B44" s="15"/>
      <c r="C44" s="14"/>
      <c r="D44" s="17"/>
      <c r="E44" s="17"/>
      <c r="F44" s="17"/>
      <c r="G44" s="14"/>
      <c r="H44" s="17"/>
      <c r="I44" s="17"/>
    </row>
    <row r="45" spans="2:9" ht="16.5" thickBot="1" x14ac:dyDescent="0.3">
      <c r="B45" s="215" t="s">
        <v>185</v>
      </c>
      <c r="C45" s="218"/>
      <c r="D45" s="216"/>
      <c r="E45" s="56"/>
      <c r="F45" s="56"/>
      <c r="G45" s="217"/>
      <c r="H45" s="216"/>
      <c r="I45" s="56"/>
    </row>
    <row r="46" spans="2:9" ht="17.25" thickTop="1" thickBot="1" x14ac:dyDescent="0.3">
      <c r="B46" s="214" t="s">
        <v>285</v>
      </c>
      <c r="C46" s="14"/>
      <c r="D46" s="17"/>
      <c r="E46" s="17"/>
      <c r="F46" s="17"/>
      <c r="G46" s="14"/>
      <c r="H46" s="17"/>
      <c r="I46" s="17"/>
    </row>
    <row r="47" spans="2:9" ht="16.5" thickBot="1" x14ac:dyDescent="0.3">
      <c r="B47" s="15"/>
      <c r="C47" s="14"/>
      <c r="D47" s="17"/>
      <c r="E47" s="17"/>
      <c r="F47" s="17"/>
      <c r="G47" s="14"/>
      <c r="H47" s="17"/>
      <c r="I47" s="17"/>
    </row>
    <row r="48" spans="2:9" ht="16.5" thickBot="1" x14ac:dyDescent="0.3">
      <c r="B48" s="15"/>
      <c r="C48" s="14"/>
      <c r="D48" s="17"/>
      <c r="E48" s="17"/>
      <c r="F48" s="17"/>
      <c r="G48" s="14"/>
      <c r="H48" s="17"/>
      <c r="I48" s="17"/>
    </row>
    <row r="49" spans="2:9" ht="16.5" thickBot="1" x14ac:dyDescent="0.3">
      <c r="B49" s="15"/>
      <c r="C49" s="14"/>
      <c r="D49" s="17"/>
      <c r="E49" s="17"/>
      <c r="F49" s="17"/>
      <c r="G49" s="14"/>
      <c r="H49" s="17"/>
      <c r="I49" s="17"/>
    </row>
    <row r="50" spans="2:9" ht="16.5" thickBot="1" x14ac:dyDescent="0.3">
      <c r="B50" s="215" t="s">
        <v>185</v>
      </c>
      <c r="C50" s="218"/>
      <c r="D50" s="216"/>
      <c r="E50" s="56"/>
      <c r="F50" s="56"/>
      <c r="G50" s="217"/>
      <c r="H50" s="216"/>
      <c r="I50" s="56"/>
    </row>
    <row r="51" spans="2:9" ht="17.25" thickTop="1" thickBot="1" x14ac:dyDescent="0.3">
      <c r="B51" s="214" t="s">
        <v>286</v>
      </c>
      <c r="C51" s="14"/>
      <c r="D51" s="17"/>
      <c r="E51" s="17"/>
      <c r="F51" s="17"/>
      <c r="G51" s="14"/>
      <c r="H51" s="17"/>
      <c r="I51" s="17"/>
    </row>
    <row r="52" spans="2:9" ht="16.5" thickBot="1" x14ac:dyDescent="0.3">
      <c r="B52" s="15"/>
      <c r="C52" s="14"/>
      <c r="D52" s="17"/>
      <c r="E52" s="17"/>
      <c r="F52" s="17"/>
      <c r="G52" s="14"/>
      <c r="H52" s="17"/>
      <c r="I52" s="17"/>
    </row>
    <row r="53" spans="2:9" ht="16.5" thickBot="1" x14ac:dyDescent="0.3">
      <c r="B53" s="15"/>
      <c r="C53" s="14"/>
      <c r="D53" s="17"/>
      <c r="E53" s="17"/>
      <c r="F53" s="17"/>
      <c r="G53" s="14"/>
      <c r="H53" s="17"/>
      <c r="I53" s="17"/>
    </row>
    <row r="54" spans="2:9" ht="16.5" thickBot="1" x14ac:dyDescent="0.3">
      <c r="B54" s="15"/>
      <c r="C54" s="14"/>
      <c r="D54" s="17"/>
      <c r="E54" s="17"/>
      <c r="F54" s="17"/>
      <c r="G54" s="14"/>
      <c r="H54" s="17"/>
      <c r="I54" s="17"/>
    </row>
    <row r="55" spans="2:9" ht="16.5" thickBot="1" x14ac:dyDescent="0.3">
      <c r="B55" s="215" t="s">
        <v>185</v>
      </c>
      <c r="C55" s="218"/>
      <c r="D55" s="216"/>
      <c r="E55" s="56"/>
      <c r="F55" s="56"/>
      <c r="G55" s="217"/>
      <c r="H55" s="216"/>
      <c r="I55" s="56"/>
    </row>
    <row r="56" spans="2:9" ht="17.25" thickTop="1" thickBot="1" x14ac:dyDescent="0.3">
      <c r="B56" s="214" t="s">
        <v>220</v>
      </c>
      <c r="C56" s="14"/>
      <c r="D56" s="17"/>
      <c r="E56" s="17"/>
      <c r="F56" s="17"/>
      <c r="G56" s="14"/>
      <c r="H56" s="17"/>
      <c r="I56" s="17"/>
    </row>
    <row r="57" spans="2:9" ht="16.5" thickBot="1" x14ac:dyDescent="0.3">
      <c r="B57" s="15"/>
      <c r="C57" s="14"/>
      <c r="D57" s="17"/>
      <c r="E57" s="17"/>
      <c r="F57" s="17"/>
      <c r="G57" s="14"/>
      <c r="H57" s="17"/>
      <c r="I57" s="17"/>
    </row>
    <row r="58" spans="2:9" ht="16.5" thickBot="1" x14ac:dyDescent="0.3">
      <c r="B58" s="15"/>
      <c r="C58" s="14"/>
      <c r="D58" s="17"/>
      <c r="E58" s="17"/>
      <c r="F58" s="17"/>
      <c r="G58" s="14"/>
      <c r="H58" s="17"/>
      <c r="I58" s="17"/>
    </row>
    <row r="59" spans="2:9" ht="16.5" thickBot="1" x14ac:dyDescent="0.3">
      <c r="B59" s="15"/>
      <c r="C59" s="14"/>
      <c r="D59" s="17"/>
      <c r="E59" s="17"/>
      <c r="F59" s="17"/>
      <c r="G59" s="14"/>
      <c r="H59" s="17"/>
      <c r="I59" s="17"/>
    </row>
    <row r="60" spans="2:9" ht="16.5" thickBot="1" x14ac:dyDescent="0.3">
      <c r="B60" s="215" t="s">
        <v>185</v>
      </c>
      <c r="C60" s="218"/>
      <c r="D60" s="216"/>
      <c r="E60" s="56"/>
      <c r="F60" s="56"/>
      <c r="G60" s="217"/>
      <c r="H60" s="216"/>
      <c r="I60" s="56"/>
    </row>
    <row r="61" spans="2:9" ht="17.25" thickTop="1" thickBot="1" x14ac:dyDescent="0.3">
      <c r="B61" s="215" t="s">
        <v>186</v>
      </c>
      <c r="C61" s="218"/>
      <c r="D61" s="216"/>
      <c r="E61" s="56"/>
      <c r="F61" s="56"/>
      <c r="G61" s="217"/>
      <c r="H61" s="216"/>
      <c r="I61" s="56"/>
    </row>
    <row r="62" spans="2:9" ht="16.5" thickTop="1" x14ac:dyDescent="0.25"/>
    <row r="64" spans="2:9" x14ac:dyDescent="0.25">
      <c r="B64" s="2" t="s">
        <v>287</v>
      </c>
    </row>
    <row r="65" spans="2:9" x14ac:dyDescent="0.25">
      <c r="B65" s="2"/>
    </row>
    <row r="66" spans="2:9" ht="16.5" thickBot="1" x14ac:dyDescent="0.3"/>
    <row r="67" spans="2:9" ht="31.5" x14ac:dyDescent="0.25">
      <c r="B67" s="270" t="s">
        <v>190</v>
      </c>
      <c r="C67" s="273" t="s">
        <v>191</v>
      </c>
      <c r="D67" s="276" t="s">
        <v>180</v>
      </c>
      <c r="E67" s="276" t="s">
        <v>189</v>
      </c>
      <c r="F67" s="276" t="s">
        <v>182</v>
      </c>
      <c r="G67" s="208" t="s">
        <v>183</v>
      </c>
      <c r="H67" s="208" t="s">
        <v>288</v>
      </c>
      <c r="I67" s="276" t="s">
        <v>184</v>
      </c>
    </row>
    <row r="68" spans="2:9" x14ac:dyDescent="0.25">
      <c r="B68" s="271"/>
      <c r="C68" s="274"/>
      <c r="D68" s="277"/>
      <c r="E68" s="277"/>
      <c r="F68" s="277"/>
      <c r="G68" s="209" t="s">
        <v>76</v>
      </c>
      <c r="H68" s="210" t="s">
        <v>146</v>
      </c>
      <c r="I68" s="277"/>
    </row>
    <row r="69" spans="2:9" ht="16.5" thickBot="1" x14ac:dyDescent="0.3">
      <c r="B69" s="272"/>
      <c r="C69" s="275"/>
      <c r="D69" s="278"/>
      <c r="E69" s="278"/>
      <c r="F69" s="278"/>
      <c r="G69" s="18"/>
      <c r="H69" s="19"/>
      <c r="I69" s="278"/>
    </row>
    <row r="70" spans="2:9" ht="16.5" thickBot="1" x14ac:dyDescent="0.3">
      <c r="B70" s="15"/>
      <c r="C70" s="213"/>
      <c r="D70" s="212" t="s">
        <v>213</v>
      </c>
      <c r="E70" s="212" t="s">
        <v>214</v>
      </c>
      <c r="F70" s="212" t="s">
        <v>281</v>
      </c>
      <c r="G70" s="213" t="s">
        <v>282</v>
      </c>
      <c r="H70" s="17"/>
      <c r="I70" s="17"/>
    </row>
    <row r="71" spans="2:9" ht="16.5" thickBot="1" x14ac:dyDescent="0.3">
      <c r="B71" s="214" t="s">
        <v>192</v>
      </c>
      <c r="C71" s="14"/>
      <c r="D71" s="17"/>
      <c r="E71" s="17"/>
      <c r="F71" s="17"/>
      <c r="G71" s="14"/>
      <c r="H71" s="17"/>
      <c r="I71" s="17"/>
    </row>
    <row r="72" spans="2:9" ht="16.5" thickBot="1" x14ac:dyDescent="0.3">
      <c r="B72" s="15"/>
      <c r="C72" s="14"/>
      <c r="D72" s="17"/>
      <c r="E72" s="17"/>
      <c r="F72" s="17"/>
      <c r="G72" s="14"/>
      <c r="H72" s="17"/>
      <c r="I72" s="17"/>
    </row>
    <row r="73" spans="2:9" ht="16.5" thickBot="1" x14ac:dyDescent="0.3">
      <c r="B73" s="15"/>
      <c r="C73" s="14"/>
      <c r="D73" s="17"/>
      <c r="E73" s="17"/>
      <c r="F73" s="17"/>
      <c r="G73" s="14"/>
      <c r="H73" s="17"/>
      <c r="I73" s="17"/>
    </row>
    <row r="74" spans="2:9" ht="16.5" thickBot="1" x14ac:dyDescent="0.3">
      <c r="B74" s="15"/>
      <c r="C74" s="14"/>
      <c r="D74" s="17"/>
      <c r="E74" s="17"/>
      <c r="F74" s="17"/>
      <c r="G74" s="14"/>
      <c r="H74" s="17"/>
      <c r="I74" s="17"/>
    </row>
    <row r="75" spans="2:9" ht="16.5" thickBot="1" x14ac:dyDescent="0.3">
      <c r="B75" s="215" t="s">
        <v>185</v>
      </c>
      <c r="C75" s="218"/>
      <c r="D75" s="216"/>
      <c r="E75" s="56"/>
      <c r="F75" s="56"/>
      <c r="G75" s="217"/>
      <c r="H75" s="216"/>
      <c r="I75" s="56"/>
    </row>
    <row r="76" spans="2:9" ht="17.25" thickTop="1" thickBot="1" x14ac:dyDescent="0.3">
      <c r="B76" s="214" t="s">
        <v>193</v>
      </c>
      <c r="C76" s="14"/>
      <c r="D76" s="17"/>
      <c r="E76" s="17"/>
      <c r="F76" s="17"/>
      <c r="G76" s="14"/>
      <c r="H76" s="17"/>
      <c r="I76" s="17"/>
    </row>
    <row r="77" spans="2:9" ht="16.5" thickBot="1" x14ac:dyDescent="0.3">
      <c r="B77" s="15"/>
      <c r="C77" s="14"/>
      <c r="D77" s="17"/>
      <c r="E77" s="17"/>
      <c r="F77" s="17"/>
      <c r="G77" s="14"/>
      <c r="H77" s="17"/>
      <c r="I77" s="17"/>
    </row>
    <row r="78" spans="2:9" ht="16.5" thickBot="1" x14ac:dyDescent="0.3">
      <c r="B78" s="15"/>
      <c r="C78" s="14"/>
      <c r="D78" s="17"/>
      <c r="E78" s="17"/>
      <c r="F78" s="17"/>
      <c r="G78" s="14"/>
      <c r="H78" s="17"/>
      <c r="I78" s="17"/>
    </row>
    <row r="79" spans="2:9" ht="16.5" thickBot="1" x14ac:dyDescent="0.3">
      <c r="B79" s="15"/>
      <c r="C79" s="14"/>
      <c r="D79" s="17"/>
      <c r="E79" s="17"/>
      <c r="F79" s="17"/>
      <c r="G79" s="14"/>
      <c r="H79" s="17"/>
      <c r="I79" s="17"/>
    </row>
    <row r="80" spans="2:9" ht="16.5" thickBot="1" x14ac:dyDescent="0.3">
      <c r="B80" s="215" t="s">
        <v>185</v>
      </c>
      <c r="C80" s="218"/>
      <c r="D80" s="216"/>
      <c r="E80" s="56"/>
      <c r="F80" s="56"/>
      <c r="G80" s="217"/>
      <c r="H80" s="216"/>
      <c r="I80" s="56"/>
    </row>
    <row r="81" spans="2:9" ht="17.25" thickTop="1" thickBot="1" x14ac:dyDescent="0.3">
      <c r="B81" s="214" t="s">
        <v>194</v>
      </c>
      <c r="C81" s="14"/>
      <c r="D81" s="17"/>
      <c r="E81" s="17"/>
      <c r="F81" s="17"/>
      <c r="G81" s="14"/>
      <c r="H81" s="17"/>
      <c r="I81" s="17"/>
    </row>
    <row r="82" spans="2:9" ht="16.5" thickBot="1" x14ac:dyDescent="0.3">
      <c r="B82" s="15"/>
      <c r="C82" s="14"/>
      <c r="D82" s="17"/>
      <c r="E82" s="17"/>
      <c r="F82" s="17"/>
      <c r="G82" s="14"/>
      <c r="H82" s="17"/>
      <c r="I82" s="17"/>
    </row>
    <row r="83" spans="2:9" ht="16.5" thickBot="1" x14ac:dyDescent="0.3">
      <c r="B83" s="15"/>
      <c r="C83" s="14"/>
      <c r="D83" s="17"/>
      <c r="E83" s="17"/>
      <c r="F83" s="17"/>
      <c r="G83" s="14"/>
      <c r="H83" s="17"/>
      <c r="I83" s="17"/>
    </row>
    <row r="84" spans="2:9" ht="16.5" thickBot="1" x14ac:dyDescent="0.3">
      <c r="B84" s="15"/>
      <c r="C84" s="14"/>
      <c r="D84" s="17"/>
      <c r="E84" s="17"/>
      <c r="F84" s="17"/>
      <c r="G84" s="14"/>
      <c r="H84" s="17"/>
      <c r="I84" s="17"/>
    </row>
    <row r="85" spans="2:9" ht="16.5" thickBot="1" x14ac:dyDescent="0.3">
      <c r="B85" s="215" t="s">
        <v>185</v>
      </c>
      <c r="C85" s="218"/>
      <c r="D85" s="216"/>
      <c r="E85" s="56"/>
      <c r="F85" s="56"/>
      <c r="G85" s="217"/>
      <c r="H85" s="216"/>
      <c r="I85" s="56"/>
    </row>
    <row r="86" spans="2:9" ht="17.25" thickTop="1" thickBot="1" x14ac:dyDescent="0.3">
      <c r="B86" s="214" t="s">
        <v>220</v>
      </c>
      <c r="C86" s="14"/>
      <c r="D86" s="17"/>
      <c r="E86" s="17"/>
      <c r="F86" s="17"/>
      <c r="G86" s="14"/>
      <c r="H86" s="17"/>
      <c r="I86" s="17"/>
    </row>
    <row r="87" spans="2:9" ht="16.5" thickBot="1" x14ac:dyDescent="0.3">
      <c r="B87" s="15"/>
      <c r="C87" s="14"/>
      <c r="D87" s="17"/>
      <c r="E87" s="17"/>
      <c r="F87" s="17"/>
      <c r="G87" s="14"/>
      <c r="H87" s="17"/>
      <c r="I87" s="17"/>
    </row>
    <row r="88" spans="2:9" ht="16.5" thickBot="1" x14ac:dyDescent="0.3">
      <c r="B88" s="15"/>
      <c r="C88" s="14"/>
      <c r="D88" s="17"/>
      <c r="E88" s="17"/>
      <c r="F88" s="17"/>
      <c r="G88" s="14"/>
      <c r="H88" s="17"/>
      <c r="I88" s="17"/>
    </row>
    <row r="89" spans="2:9" ht="16.5" thickBot="1" x14ac:dyDescent="0.3">
      <c r="B89" s="15"/>
      <c r="C89" s="14"/>
      <c r="D89" s="17"/>
      <c r="E89" s="17"/>
      <c r="F89" s="17"/>
      <c r="G89" s="14"/>
      <c r="H89" s="17"/>
      <c r="I89" s="17"/>
    </row>
    <row r="90" spans="2:9" ht="16.5" thickBot="1" x14ac:dyDescent="0.3">
      <c r="B90" s="215" t="s">
        <v>185</v>
      </c>
      <c r="C90" s="218"/>
      <c r="D90" s="216"/>
      <c r="E90" s="56"/>
      <c r="F90" s="56"/>
      <c r="G90" s="217"/>
      <c r="H90" s="216"/>
      <c r="I90" s="56"/>
    </row>
    <row r="91" spans="2:9" ht="17.25" thickTop="1" thickBot="1" x14ac:dyDescent="0.3">
      <c r="B91" s="215" t="s">
        <v>186</v>
      </c>
      <c r="C91" s="218"/>
      <c r="D91" s="216"/>
      <c r="E91" s="56"/>
      <c r="F91" s="56"/>
      <c r="G91" s="217"/>
      <c r="H91" s="216"/>
      <c r="I91" s="56"/>
    </row>
    <row r="92" spans="2:9" ht="16.5" thickTop="1" x14ac:dyDescent="0.25"/>
    <row r="94" spans="2:9" x14ac:dyDescent="0.25">
      <c r="B94" s="2" t="s">
        <v>289</v>
      </c>
    </row>
    <row r="95" spans="2:9" x14ac:dyDescent="0.25">
      <c r="B95" s="2"/>
    </row>
    <row r="96" spans="2:9" ht="16.5" thickBot="1" x14ac:dyDescent="0.3">
      <c r="B96" s="2"/>
    </row>
    <row r="97" spans="2:4" x14ac:dyDescent="0.25">
      <c r="B97" s="279" t="s">
        <v>290</v>
      </c>
      <c r="C97" s="219" t="s">
        <v>291</v>
      </c>
      <c r="D97" s="219" t="s">
        <v>291</v>
      </c>
    </row>
    <row r="98" spans="2:4" x14ac:dyDescent="0.25">
      <c r="B98" s="280"/>
      <c r="C98" s="220" t="s">
        <v>292</v>
      </c>
      <c r="D98" s="220" t="s">
        <v>292</v>
      </c>
    </row>
    <row r="99" spans="2:4" x14ac:dyDescent="0.25">
      <c r="B99" s="280"/>
      <c r="C99" s="221" t="s">
        <v>293</v>
      </c>
      <c r="D99" s="220" t="s">
        <v>288</v>
      </c>
    </row>
    <row r="100" spans="2:4" ht="16.5" thickBot="1" x14ac:dyDescent="0.3">
      <c r="B100" s="281"/>
      <c r="C100" s="222" t="s">
        <v>294</v>
      </c>
      <c r="D100" s="222" t="s">
        <v>295</v>
      </c>
    </row>
    <row r="101" spans="2:4" ht="16.5" thickBot="1" x14ac:dyDescent="0.3">
      <c r="B101" s="41" t="s">
        <v>296</v>
      </c>
      <c r="C101" s="223"/>
      <c r="D101" s="223"/>
    </row>
    <row r="102" spans="2:4" ht="16.5" thickBot="1" x14ac:dyDescent="0.3">
      <c r="B102" s="41" t="s">
        <v>297</v>
      </c>
      <c r="C102" s="223"/>
      <c r="D102" s="223"/>
    </row>
    <row r="103" spans="2:4" ht="16.5" thickBot="1" x14ac:dyDescent="0.3">
      <c r="B103" s="41" t="s">
        <v>298</v>
      </c>
      <c r="C103" s="223"/>
      <c r="D103" s="223"/>
    </row>
    <row r="104" spans="2:4" ht="16.5" thickBot="1" x14ac:dyDescent="0.3">
      <c r="B104" s="41" t="s">
        <v>299</v>
      </c>
      <c r="C104" s="223"/>
      <c r="D104" s="223"/>
    </row>
    <row r="105" spans="2:4" ht="16.5" thickBot="1" x14ac:dyDescent="0.3">
      <c r="B105" s="41" t="s">
        <v>300</v>
      </c>
      <c r="C105" s="223"/>
      <c r="D105" s="223"/>
    </row>
    <row r="106" spans="2:4" x14ac:dyDescent="0.25">
      <c r="B106" s="282" t="s">
        <v>301</v>
      </c>
      <c r="C106" s="284"/>
      <c r="D106" s="284"/>
    </row>
    <row r="107" spans="2:4" ht="16.5" thickBot="1" x14ac:dyDescent="0.3">
      <c r="B107" s="283"/>
      <c r="C107" s="285"/>
      <c r="D107" s="285"/>
    </row>
    <row r="108" spans="2:4" ht="16.5" thickBot="1" x14ac:dyDescent="0.3">
      <c r="B108" s="41" t="s">
        <v>302</v>
      </c>
      <c r="C108" s="223"/>
      <c r="D108" s="223"/>
    </row>
    <row r="109" spans="2:4" ht="16.5" thickBot="1" x14ac:dyDescent="0.3">
      <c r="B109" s="41" t="s">
        <v>303</v>
      </c>
      <c r="C109" s="223"/>
      <c r="D109" s="223"/>
    </row>
    <row r="110" spans="2:4" ht="16.5" thickBot="1" x14ac:dyDescent="0.3">
      <c r="B110" s="118" t="s">
        <v>304</v>
      </c>
      <c r="C110" s="223"/>
      <c r="D110" s="223"/>
    </row>
  </sheetData>
  <mergeCells count="20">
    <mergeCell ref="B97:B100"/>
    <mergeCell ref="B106:B107"/>
    <mergeCell ref="C106:C107"/>
    <mergeCell ref="D106:D107"/>
    <mergeCell ref="F37:F39"/>
    <mergeCell ref="I37:I39"/>
    <mergeCell ref="B67:B69"/>
    <mergeCell ref="C67:C69"/>
    <mergeCell ref="D67:D69"/>
    <mergeCell ref="E67:E69"/>
    <mergeCell ref="F67:F69"/>
    <mergeCell ref="I67:I69"/>
    <mergeCell ref="B6:B9"/>
    <mergeCell ref="C6:C9"/>
    <mergeCell ref="D6:D9"/>
    <mergeCell ref="E6:E9"/>
    <mergeCell ref="B37:B39"/>
    <mergeCell ref="C37:C39"/>
    <mergeCell ref="D37:D39"/>
    <mergeCell ref="E37:E39"/>
  </mergeCell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55290</vt:lpwstr>
  </property>
  <property fmtid="{D5CDD505-2E9C-101B-9397-08002B2CF9AE}" pid="4" name="OptimizationTime">
    <vt:lpwstr>20160526_2355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1|Receipts &amp; Payments</vt:lpstr>
      <vt:lpstr>2|Assets &amp; Liabilities</vt:lpstr>
      <vt:lpstr>3|Cash flow statement</vt:lpstr>
      <vt:lpstr>4|Notes</vt:lpstr>
      <vt:lpstr>5|Summary Combined Budget-Act</vt:lpstr>
      <vt:lpstr>6|Other Important Disclosures</vt:lpstr>
      <vt:lpstr>7|Annexures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 Moka</dc:creator>
  <cp:lastModifiedBy>Jonathan M Moka</cp:lastModifiedBy>
  <dcterms:created xsi:type="dcterms:W3CDTF">2016-03-03T12:34:43Z</dcterms:created>
  <dcterms:modified xsi:type="dcterms:W3CDTF">2016-05-24T19:51:37Z</dcterms:modified>
</cp:coreProperties>
</file>